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mc:AlternateContent xmlns:mc="http://schemas.openxmlformats.org/markup-compatibility/2006">
    <mc:Choice Requires="x15">
      <x15ac:absPath xmlns:x15ac="http://schemas.microsoft.com/office/spreadsheetml/2010/11/ac" url="https://d.docs.live.net/e928da7f40651b63/Congresos/Artículo David Blanco (Desinformación)/"/>
    </mc:Choice>
  </mc:AlternateContent>
  <xr:revisionPtr revIDLastSave="5530" documentId="8_{AC0B0E7F-8D34-834E-AD43-96E5F2DFBD04}" xr6:coauthVersionLast="47" xr6:coauthVersionMax="47" xr10:uidLastSave="{59B4C9CC-8142-CB49-8C75-9CAD7B0BCCF0}"/>
  <bookViews>
    <workbookView xWindow="14560" yWindow="520" windowWidth="32220" windowHeight="26660" xr2:uid="{4672FB92-0DD7-3A48-A522-CB887040138E}"/>
  </bookViews>
  <sheets>
    <sheet name="Hoja bruta" sheetId="1" r:id="rId1"/>
    <sheet name="Hoja para tablas" sheetId="6" r:id="rId2"/>
    <sheet name="Tablas" sheetId="10" r:id="rId3"/>
    <sheet name="Sobre los perfiles" sheetId="8" r:id="rId4"/>
  </sheets>
  <calcPr calcId="191028"/>
  <pivotCaches>
    <pivotCache cacheId="1"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64" i="6" l="1"/>
  <c r="M3" i="6"/>
  <c r="M34" i="6"/>
  <c r="M33" i="6"/>
  <c r="C68" i="8"/>
  <c r="D68" i="8"/>
  <c r="E68" i="8"/>
  <c r="F68" i="8"/>
  <c r="G68" i="8"/>
  <c r="B68" i="8"/>
  <c r="E21" i="6"/>
  <c r="E30" i="6"/>
  <c r="E18" i="6"/>
  <c r="E206" i="6"/>
  <c r="E29" i="6"/>
  <c r="E23" i="6"/>
  <c r="E22" i="6"/>
  <c r="E17" i="6"/>
  <c r="E32" i="6"/>
  <c r="E26" i="6"/>
  <c r="E3" i="6"/>
  <c r="E10" i="6"/>
  <c r="E27" i="6"/>
  <c r="E9" i="6"/>
  <c r="E19" i="6"/>
  <c r="E25" i="6"/>
  <c r="E31" i="6"/>
  <c r="E20" i="6"/>
  <c r="E189" i="6"/>
  <c r="E28" i="6"/>
  <c r="E205" i="6"/>
  <c r="E204" i="6"/>
  <c r="E7" i="6"/>
  <c r="E80" i="6"/>
  <c r="E147" i="6"/>
  <c r="E203" i="6"/>
  <c r="E88" i="6"/>
  <c r="E6" i="6"/>
  <c r="E11" i="6"/>
  <c r="E12" i="6"/>
  <c r="E13" i="6"/>
  <c r="E190" i="6"/>
  <c r="E2" i="6"/>
  <c r="E95" i="6"/>
  <c r="E184" i="6"/>
  <c r="E5" i="6"/>
  <c r="E37" i="6"/>
  <c r="E96" i="6"/>
  <c r="E14" i="6"/>
  <c r="E97" i="6"/>
  <c r="E64" i="6"/>
  <c r="E98" i="6"/>
  <c r="E174" i="6"/>
  <c r="E177" i="6"/>
  <c r="E209" i="6"/>
  <c r="E99" i="6"/>
  <c r="E34" i="6"/>
  <c r="E100" i="6"/>
  <c r="E153" i="6"/>
  <c r="E59" i="6"/>
  <c r="E191" i="6"/>
  <c r="E101" i="6"/>
  <c r="E102" i="6"/>
  <c r="E55" i="6"/>
  <c r="E171" i="6"/>
  <c r="E164" i="6"/>
  <c r="E44" i="6"/>
  <c r="E202" i="6"/>
  <c r="E40" i="6"/>
  <c r="E103" i="6"/>
  <c r="E50" i="6"/>
  <c r="E149" i="6"/>
  <c r="E74" i="6"/>
  <c r="E42" i="6"/>
  <c r="E104" i="6"/>
  <c r="E45" i="6"/>
  <c r="E160" i="6"/>
  <c r="E173" i="6"/>
  <c r="E211" i="6"/>
  <c r="E67" i="6"/>
  <c r="E105" i="6"/>
  <c r="E87" i="6"/>
  <c r="E57" i="6"/>
  <c r="E48" i="6"/>
  <c r="E106" i="6"/>
  <c r="E107" i="6"/>
  <c r="E108" i="6"/>
  <c r="E78" i="6"/>
  <c r="E41" i="6"/>
  <c r="E109" i="6"/>
  <c r="E146" i="6"/>
  <c r="E72" i="6"/>
  <c r="E83" i="6"/>
  <c r="E61" i="6"/>
  <c r="E58" i="6"/>
  <c r="E110" i="6"/>
  <c r="E154" i="6"/>
  <c r="E111" i="6"/>
  <c r="E112" i="6"/>
  <c r="E158" i="6"/>
  <c r="E113" i="6"/>
  <c r="E156" i="6"/>
  <c r="E62" i="6"/>
  <c r="E162" i="6"/>
  <c r="E159" i="6"/>
  <c r="E114" i="6"/>
  <c r="E73" i="6"/>
  <c r="E115" i="6"/>
  <c r="E56" i="6"/>
  <c r="E39" i="6"/>
  <c r="E82" i="6"/>
  <c r="E165" i="6"/>
  <c r="E187" i="6"/>
  <c r="E15" i="6"/>
  <c r="E75" i="6"/>
  <c r="E155" i="6"/>
  <c r="E33" i="6"/>
  <c r="E170" i="6"/>
  <c r="E85" i="6"/>
  <c r="E4" i="6"/>
  <c r="E192" i="6"/>
  <c r="E116" i="6"/>
  <c r="E150" i="6"/>
  <c r="E193" i="6"/>
  <c r="E92" i="6"/>
  <c r="E68" i="6"/>
  <c r="E117" i="6"/>
  <c r="E118" i="6"/>
  <c r="E76" i="6"/>
  <c r="E89" i="6"/>
  <c r="E16" i="6"/>
  <c r="E194" i="6"/>
  <c r="E119" i="6"/>
  <c r="E182" i="6"/>
  <c r="E183" i="6"/>
  <c r="E179" i="6"/>
  <c r="E180" i="6"/>
  <c r="E120" i="6"/>
  <c r="E195" i="6"/>
  <c r="E196" i="6"/>
  <c r="E121" i="6"/>
  <c r="E122" i="6"/>
  <c r="E8" i="6"/>
  <c r="E176" i="6"/>
  <c r="E166" i="6"/>
  <c r="E49" i="6"/>
  <c r="E123" i="6"/>
  <c r="E185" i="6"/>
  <c r="E175" i="6"/>
  <c r="E94" i="6"/>
  <c r="E188" i="6"/>
  <c r="E84" i="6"/>
  <c r="E157" i="6"/>
  <c r="E186" i="6"/>
  <c r="E151" i="6"/>
  <c r="E124" i="6"/>
  <c r="E66" i="6"/>
  <c r="E197" i="6"/>
  <c r="E145" i="6"/>
  <c r="E38" i="6"/>
  <c r="E198" i="6"/>
  <c r="E91" i="6"/>
  <c r="E125" i="6"/>
  <c r="E81" i="6"/>
  <c r="E169" i="6"/>
  <c r="E79" i="6"/>
  <c r="E43" i="6"/>
  <c r="E172" i="6"/>
  <c r="E208" i="6"/>
  <c r="E199" i="6"/>
  <c r="E69" i="6"/>
  <c r="E178" i="6"/>
  <c r="E71" i="6"/>
  <c r="E90" i="6"/>
  <c r="E163" i="6"/>
  <c r="E152" i="6"/>
  <c r="E126" i="6"/>
  <c r="E161" i="6"/>
  <c r="E127" i="6"/>
  <c r="E128" i="6"/>
  <c r="E129" i="6"/>
  <c r="E46" i="6"/>
  <c r="E86" i="6"/>
  <c r="E130" i="6"/>
  <c r="E65" i="6"/>
  <c r="E47" i="6"/>
  <c r="E54" i="6"/>
  <c r="E207" i="6"/>
  <c r="E148" i="6"/>
  <c r="E131" i="6"/>
  <c r="E132" i="6"/>
  <c r="E93" i="6"/>
  <c r="E133" i="6"/>
  <c r="E134" i="6"/>
  <c r="E35" i="6"/>
  <c r="E60" i="6"/>
  <c r="E135" i="6"/>
  <c r="E53" i="6"/>
  <c r="E136" i="6"/>
  <c r="E137" i="6"/>
  <c r="E63" i="6"/>
  <c r="E138" i="6"/>
  <c r="E139" i="6"/>
  <c r="E51" i="6"/>
  <c r="E70" i="6"/>
  <c r="E140" i="6"/>
  <c r="E36" i="6"/>
  <c r="E167" i="6"/>
  <c r="E141" i="6"/>
  <c r="E210" i="6"/>
  <c r="E77" i="6"/>
  <c r="E142" i="6"/>
  <c r="E168" i="6"/>
  <c r="E200" i="6"/>
  <c r="E181" i="6"/>
  <c r="E143" i="6"/>
  <c r="E144" i="6"/>
  <c r="E201" i="6"/>
  <c r="E52" i="6"/>
  <c r="E24" i="6"/>
  <c r="F8" i="8"/>
  <c r="I20" i="10"/>
  <c r="K79" i="8"/>
  <c r="K80" i="8"/>
  <c r="K81" i="8"/>
  <c r="K78" i="8"/>
  <c r="I79" i="8"/>
  <c r="I80" i="8"/>
  <c r="I81" i="8"/>
  <c r="I78" i="8"/>
  <c r="G79" i="8"/>
  <c r="G80" i="8"/>
  <c r="G81" i="8"/>
  <c r="G78" i="8"/>
  <c r="E79" i="8"/>
  <c r="E80" i="8"/>
  <c r="E81" i="8"/>
  <c r="E78" i="8"/>
  <c r="C79" i="8"/>
  <c r="C80" i="8"/>
  <c r="C81" i="8"/>
  <c r="C78" i="8"/>
  <c r="M21" i="6"/>
  <c r="M30" i="6"/>
  <c r="M18" i="6"/>
  <c r="M206" i="6"/>
  <c r="M29" i="6"/>
  <c r="M23" i="6"/>
  <c r="M22" i="6"/>
  <c r="M17" i="6"/>
  <c r="M32" i="6"/>
  <c r="M26" i="6"/>
  <c r="M10" i="6"/>
  <c r="M27" i="6"/>
  <c r="M9" i="6"/>
  <c r="M19" i="6"/>
  <c r="M25" i="6"/>
  <c r="M31" i="6"/>
  <c r="M20" i="6"/>
  <c r="M189" i="6"/>
  <c r="M28" i="6"/>
  <c r="M205" i="6"/>
  <c r="M204" i="6"/>
  <c r="M7" i="6"/>
  <c r="M80" i="6"/>
  <c r="M147" i="6"/>
  <c r="M203" i="6"/>
  <c r="M88" i="6"/>
  <c r="M6" i="6"/>
  <c r="M11" i="6"/>
  <c r="M12" i="6"/>
  <c r="M13" i="6"/>
  <c r="M190" i="6"/>
  <c r="M2" i="6"/>
  <c r="M95" i="6"/>
  <c r="M184" i="6"/>
  <c r="M5" i="6"/>
  <c r="M37" i="6"/>
  <c r="M96" i="6"/>
  <c r="M14" i="6"/>
  <c r="M97" i="6"/>
  <c r="M64" i="6"/>
  <c r="M98" i="6"/>
  <c r="M174" i="6"/>
  <c r="M177" i="6"/>
  <c r="M209" i="6"/>
  <c r="M99" i="6"/>
  <c r="M100" i="6"/>
  <c r="M153" i="6"/>
  <c r="M59" i="6"/>
  <c r="M191" i="6"/>
  <c r="M101" i="6"/>
  <c r="M102" i="6"/>
  <c r="M55" i="6"/>
  <c r="M171" i="6"/>
  <c r="M44" i="6"/>
  <c r="M202" i="6"/>
  <c r="M40" i="6"/>
  <c r="M103" i="6"/>
  <c r="M50" i="6"/>
  <c r="M149" i="6"/>
  <c r="M74" i="6"/>
  <c r="M42" i="6"/>
  <c r="M104" i="6"/>
  <c r="M45" i="6"/>
  <c r="M160" i="6"/>
  <c r="M173" i="6"/>
  <c r="M211" i="6"/>
  <c r="M67" i="6"/>
  <c r="M105" i="6"/>
  <c r="M87" i="6"/>
  <c r="M57" i="6"/>
  <c r="M48" i="6"/>
  <c r="M106" i="6"/>
  <c r="M107" i="6"/>
  <c r="M108" i="6"/>
  <c r="M78" i="6"/>
  <c r="M41" i="6"/>
  <c r="M109" i="6"/>
  <c r="M146" i="6"/>
  <c r="M72" i="6"/>
  <c r="M83" i="6"/>
  <c r="M61" i="6"/>
  <c r="M58" i="6"/>
  <c r="M110" i="6"/>
  <c r="M154" i="6"/>
  <c r="M111" i="6"/>
  <c r="M112" i="6"/>
  <c r="M158" i="6"/>
  <c r="M113" i="6"/>
  <c r="M156" i="6"/>
  <c r="M62" i="6"/>
  <c r="M162" i="6"/>
  <c r="M159" i="6"/>
  <c r="M114" i="6"/>
  <c r="M73" i="6"/>
  <c r="M115" i="6"/>
  <c r="M56" i="6"/>
  <c r="M39" i="6"/>
  <c r="M82" i="6"/>
  <c r="M165" i="6"/>
  <c r="M187" i="6"/>
  <c r="M15" i="6"/>
  <c r="M75" i="6"/>
  <c r="M155" i="6"/>
  <c r="M170" i="6"/>
  <c r="M85" i="6"/>
  <c r="M4" i="6"/>
  <c r="M192" i="6"/>
  <c r="M116" i="6"/>
  <c r="M150" i="6"/>
  <c r="M193" i="6"/>
  <c r="M92" i="6"/>
  <c r="M68" i="6"/>
  <c r="M117" i="6"/>
  <c r="M118" i="6"/>
  <c r="M76" i="6"/>
  <c r="M89" i="6"/>
  <c r="M16" i="6"/>
  <c r="M194" i="6"/>
  <c r="M119" i="6"/>
  <c r="M182" i="6"/>
  <c r="M183" i="6"/>
  <c r="M179" i="6"/>
  <c r="M180" i="6"/>
  <c r="M120" i="6"/>
  <c r="M195" i="6"/>
  <c r="M196" i="6"/>
  <c r="M121" i="6"/>
  <c r="M122" i="6"/>
  <c r="M8" i="6"/>
  <c r="M176" i="6"/>
  <c r="M166" i="6"/>
  <c r="M49" i="6"/>
  <c r="M123" i="6"/>
  <c r="M185" i="6"/>
  <c r="M175" i="6"/>
  <c r="M94" i="6"/>
  <c r="M188" i="6"/>
  <c r="M84" i="6"/>
  <c r="M157" i="6"/>
  <c r="M186" i="6"/>
  <c r="M151" i="6"/>
  <c r="M124" i="6"/>
  <c r="M66" i="6"/>
  <c r="M197" i="6"/>
  <c r="M145" i="6"/>
  <c r="M38" i="6"/>
  <c r="M198" i="6"/>
  <c r="M91" i="6"/>
  <c r="M125" i="6"/>
  <c r="M81" i="6"/>
  <c r="M169" i="6"/>
  <c r="M79" i="6"/>
  <c r="M43" i="6"/>
  <c r="M172" i="6"/>
  <c r="M208" i="6"/>
  <c r="M199" i="6"/>
  <c r="M69" i="6"/>
  <c r="M178" i="6"/>
  <c r="M71" i="6"/>
  <c r="M90" i="6"/>
  <c r="M163" i="6"/>
  <c r="M152" i="6"/>
  <c r="M126" i="6"/>
  <c r="M161" i="6"/>
  <c r="M127" i="6"/>
  <c r="M128" i="6"/>
  <c r="M129" i="6"/>
  <c r="M46" i="6"/>
  <c r="M86" i="6"/>
  <c r="M130" i="6"/>
  <c r="M65" i="6"/>
  <c r="M47" i="6"/>
  <c r="M54" i="6"/>
  <c r="M207" i="6"/>
  <c r="M148" i="6"/>
  <c r="M131" i="6"/>
  <c r="M132" i="6"/>
  <c r="M93" i="6"/>
  <c r="M133" i="6"/>
  <c r="M134" i="6"/>
  <c r="M35" i="6"/>
  <c r="M60" i="6"/>
  <c r="M135" i="6"/>
  <c r="M53" i="6"/>
  <c r="M136" i="6"/>
  <c r="M137" i="6"/>
  <c r="M63" i="6"/>
  <c r="M138" i="6"/>
  <c r="M139" i="6"/>
  <c r="M51" i="6"/>
  <c r="M70" i="6"/>
  <c r="M140" i="6"/>
  <c r="M36" i="6"/>
  <c r="M167" i="6"/>
  <c r="M141" i="6"/>
  <c r="M210" i="6"/>
  <c r="M77" i="6"/>
  <c r="M142" i="6"/>
  <c r="M168" i="6"/>
  <c r="M200" i="6"/>
  <c r="M181" i="6"/>
  <c r="M143" i="6"/>
  <c r="M144" i="6"/>
  <c r="M201" i="6"/>
  <c r="M52" i="6"/>
  <c r="M24" i="6"/>
  <c r="Q52" i="8"/>
  <c r="Q53" i="8"/>
  <c r="Q54" i="8"/>
  <c r="Q51" i="8"/>
  <c r="O52" i="8"/>
  <c r="O53" i="8"/>
  <c r="O54" i="8"/>
  <c r="O51" i="8"/>
  <c r="M52" i="8"/>
  <c r="M53" i="8"/>
  <c r="M54" i="8"/>
  <c r="M51" i="8"/>
  <c r="K52" i="8"/>
  <c r="K53" i="8"/>
  <c r="K54" i="8"/>
  <c r="K51" i="8"/>
  <c r="I52" i="8"/>
  <c r="I53" i="8"/>
  <c r="I54" i="8"/>
  <c r="I51" i="8"/>
  <c r="G52" i="8"/>
  <c r="G53" i="8"/>
  <c r="G54" i="8"/>
  <c r="G51" i="8"/>
  <c r="E52" i="8"/>
  <c r="E53" i="8"/>
  <c r="E54" i="8"/>
  <c r="E51" i="8"/>
  <c r="C52" i="8"/>
  <c r="C53" i="8"/>
  <c r="C54" i="8"/>
  <c r="C51" i="8"/>
  <c r="E44" i="8"/>
  <c r="E45" i="8"/>
  <c r="E43" i="8"/>
  <c r="C44" i="8"/>
  <c r="C45" i="8"/>
  <c r="C46" i="8"/>
  <c r="C43" i="8"/>
  <c r="D46" i="8"/>
  <c r="E46" i="8" s="1"/>
  <c r="C38" i="8"/>
  <c r="D38" i="8"/>
  <c r="E38" i="8" s="1"/>
  <c r="F38" i="8"/>
  <c r="G38" i="8" s="1"/>
  <c r="H38" i="8"/>
  <c r="I38" i="8" s="1"/>
  <c r="J38" i="8"/>
  <c r="B38" i="8"/>
  <c r="I36" i="8"/>
  <c r="I37" i="8"/>
  <c r="I35" i="8"/>
  <c r="G36" i="8"/>
  <c r="G37" i="8"/>
  <c r="G35" i="8"/>
  <c r="E36" i="8"/>
  <c r="E37" i="8"/>
  <c r="E35" i="8"/>
  <c r="C36" i="8"/>
  <c r="C37" i="8"/>
  <c r="C35" i="8"/>
  <c r="Q28" i="8"/>
  <c r="Q29" i="8"/>
  <c r="Q27" i="8"/>
  <c r="O28" i="8"/>
  <c r="O29" i="8"/>
  <c r="O27" i="8"/>
  <c r="M28" i="8"/>
  <c r="M29" i="8"/>
  <c r="M27" i="8"/>
  <c r="K28" i="8"/>
  <c r="K29" i="8"/>
  <c r="K27" i="8"/>
  <c r="I28" i="8"/>
  <c r="I29" i="8"/>
  <c r="I27" i="8"/>
  <c r="G28" i="8"/>
  <c r="G29" i="8"/>
  <c r="G27" i="8"/>
  <c r="E28" i="8"/>
  <c r="E29" i="8"/>
  <c r="E27" i="8"/>
  <c r="C28" i="8"/>
  <c r="C29" i="8"/>
  <c r="D30" i="8"/>
  <c r="E30" i="8" s="1"/>
  <c r="F30" i="8"/>
  <c r="G30" i="8" s="1"/>
  <c r="H30" i="8"/>
  <c r="I30" i="8" s="1"/>
  <c r="J30" i="8"/>
  <c r="K30" i="8" s="1"/>
  <c r="L30" i="8"/>
  <c r="M30" i="8" s="1"/>
  <c r="N30" i="8"/>
  <c r="O30" i="8" s="1"/>
  <c r="P30" i="8"/>
  <c r="Q30" i="8" s="1"/>
  <c r="B30" i="8"/>
  <c r="C30" i="8" s="1"/>
  <c r="E22" i="8"/>
  <c r="C22" i="8"/>
  <c r="E21" i="8"/>
  <c r="C21" i="8"/>
  <c r="E20" i="8"/>
  <c r="C20" i="8"/>
  <c r="E19" i="8"/>
  <c r="C19" i="8"/>
  <c r="M15" i="8"/>
  <c r="K15" i="8"/>
  <c r="I15" i="8"/>
  <c r="G15" i="8"/>
  <c r="E15" i="8"/>
  <c r="C15" i="8"/>
  <c r="M14" i="8"/>
  <c r="K14" i="8"/>
  <c r="I14" i="8"/>
  <c r="M13" i="8"/>
  <c r="K13" i="8"/>
  <c r="I13" i="8"/>
  <c r="M12" i="8"/>
  <c r="K12" i="8"/>
  <c r="I12" i="8"/>
  <c r="I6" i="8"/>
  <c r="I5" i="8"/>
  <c r="G14" i="8"/>
  <c r="E14" i="8"/>
  <c r="C14" i="8"/>
  <c r="G12" i="8"/>
  <c r="E12" i="8"/>
  <c r="C12" i="8"/>
  <c r="O6" i="8"/>
  <c r="O7" i="8"/>
  <c r="O5" i="8"/>
  <c r="L6" i="8"/>
  <c r="L7" i="8"/>
  <c r="L5" i="8"/>
  <c r="F6" i="8"/>
  <c r="F7" i="8"/>
  <c r="F5" i="8"/>
  <c r="I7" i="8"/>
  <c r="N6" i="8"/>
  <c r="N7" i="8"/>
  <c r="N8" i="8"/>
  <c r="N5" i="8"/>
  <c r="K6" i="8"/>
  <c r="K7" i="8"/>
  <c r="K8" i="8"/>
  <c r="K5" i="8"/>
  <c r="H6" i="8"/>
  <c r="H7" i="8"/>
  <c r="H8" i="8"/>
  <c r="H5" i="8"/>
  <c r="E6" i="8"/>
  <c r="E7" i="8"/>
  <c r="E5" i="8"/>
  <c r="C6" i="8"/>
  <c r="C7" i="8"/>
  <c r="C5" i="8"/>
  <c r="C27" i="8"/>
  <c r="E212" i="6" l="1"/>
  <c r="E213" i="6" s="1"/>
  <c r="F213" i="6" s="1"/>
</calcChain>
</file>

<file path=xl/sharedStrings.xml><?xml version="1.0" encoding="utf-8"?>
<sst xmlns="http://schemas.openxmlformats.org/spreadsheetml/2006/main" count="5149" uniqueCount="579">
  <si>
    <t>Datos del usuario</t>
  </si>
  <si>
    <t>Datos identificativos del mensaje</t>
  </si>
  <si>
    <t>Interacción del mensaje</t>
  </si>
  <si>
    <t>OE1 (debate sobre al desinformación)</t>
  </si>
  <si>
    <t>OE2 (temática de los mensajes &amp; polarización)</t>
  </si>
  <si>
    <t>OE3 (criptodiscurso de odio)</t>
  </si>
  <si>
    <t>Enlace</t>
  </si>
  <si>
    <t>Nombre de usuario</t>
  </si>
  <si>
    <t>Nº de seguidores</t>
  </si>
  <si>
    <t>Fecha</t>
  </si>
  <si>
    <t>Hora</t>
  </si>
  <si>
    <t>Tipo de construcción (texto, cita con repost, imagen, vídeo, enlace)</t>
  </si>
  <si>
    <t>Nº me gusta</t>
  </si>
  <si>
    <t>Nº repost</t>
  </si>
  <si>
    <t>Nº respuestas</t>
  </si>
  <si>
    <t>Posición con respecto a la decisión del presidente (apoyo, en contra, neutro)</t>
  </si>
  <si>
    <t>Posición con respecto a los argumentos del presidente (apoyo, en contra, neutro)</t>
  </si>
  <si>
    <t>¿Aporta argumentación/solución al problema de la desinformación?</t>
  </si>
  <si>
    <t>Temática (catálogo Gamir-Ríos y Sánchez-Castillo, 2022 + desinformación)</t>
  </si>
  <si>
    <t>Escala de intensidad de odio (Ministerio de Inclusión, Seguridad Social y Migraciones)</t>
  </si>
  <si>
    <t>¿Hace referencia a líderes, ideologías o partidos? (especificar cuál y solo en caso de odio en la anterior columna)</t>
  </si>
  <si>
    <t>Tipo de lenguaje (Noriega e Iribarren, 2012; Miró-Llinares, 2016)</t>
  </si>
  <si>
    <t>MARCAR COMO IMPORTANTE PARA CITAR EN EL TEXTO</t>
  </si>
  <si>
    <t>https://x.com/FjaureguiC/status/1783030909828026470</t>
  </si>
  <si>
    <t>FjaureguiC</t>
  </si>
  <si>
    <t>No consta</t>
  </si>
  <si>
    <t>Neutro</t>
  </si>
  <si>
    <t>No</t>
  </si>
  <si>
    <t>Crispación vs. consenso</t>
  </si>
  <si>
    <t>Discurso neutro</t>
  </si>
  <si>
    <t>https://x.com/eldiarioes/status/1783031492215545923</t>
  </si>
  <si>
    <t>eldiarioes</t>
  </si>
  <si>
    <t>https://x.com/LauTeruel/status/1783032004969173148</t>
  </si>
  <si>
    <t>LauTeruel</t>
  </si>
  <si>
    <t>Cita con repost</t>
  </si>
  <si>
    <t>https://x.com/La_SER/status/1783032421664882733</t>
  </si>
  <si>
    <t>LaSer</t>
  </si>
  <si>
    <t>https://x.com/democrata_info/status/1783032984699842740</t>
  </si>
  <si>
    <t>democrata_info</t>
  </si>
  <si>
    <t>https://x.com/abc_es/status/1783033071119261913</t>
  </si>
  <si>
    <t>abc_es</t>
  </si>
  <si>
    <t>https://x.com/europapress/status/1783033084054495512</t>
  </si>
  <si>
    <t>europapress</t>
  </si>
  <si>
    <t>https://x.com/rtvenoticias/status/1783033408232231172</t>
  </si>
  <si>
    <t>rtvenoticias</t>
  </si>
  <si>
    <t>https://x.com/LaColmenaDiario/status/1783035616873066530</t>
  </si>
  <si>
    <t>LaColmenaDiario</t>
  </si>
  <si>
    <t>https://x.com/Ritaalberdi/status/1783037325963895291</t>
  </si>
  <si>
    <t>Ritaalberdi</t>
  </si>
  <si>
    <t>https://x.com/eldiarioes/status/1783038090321293791</t>
  </si>
  <si>
    <t>https://x.com/Bolboretaroja/status/1783038135724892576</t>
  </si>
  <si>
    <t>Bolboretaroja</t>
  </si>
  <si>
    <t>Apoyo</t>
  </si>
  <si>
    <t>https://x.com/Jedi_Sanfermin/status/1783041112547926101</t>
  </si>
  <si>
    <t>Jedi_Sanfermin</t>
  </si>
  <si>
    <t>https://x.com/elespanolcom/status/1783044425863561530</t>
  </si>
  <si>
    <t>elespanolcom</t>
  </si>
  <si>
    <t>https://x.com/Jedi_Sanfermin/status/1783046508494946550</t>
  </si>
  <si>
    <t>https://x.com/El_Plural/status/1783048668272013711</t>
  </si>
  <si>
    <t>El_Plural</t>
  </si>
  <si>
    <t>Ejemplo de cómo un medio se posiciona arremetiendo contra Abascal. El resto de medios que cubrieron esta declaración fueron neutrales. De hecho, el siguiente tweet es exactamente igual pero publicado poco después.</t>
  </si>
  <si>
    <t>https://x.com/El_Plural/status/1783051416107454894</t>
  </si>
  <si>
    <t>https://x.com/apoyoamarlaska/status/1783051788020588604</t>
  </si>
  <si>
    <t>apoyoamarlaska</t>
  </si>
  <si>
    <t>https://x.com/TheObjective_es/status/1783055640857858142</t>
  </si>
  <si>
    <t>TheObjective_es</t>
  </si>
  <si>
    <t>https://x.com/YoSoyMaite/status/1783059783483904108</t>
  </si>
  <si>
    <t>YoSoyMaite</t>
  </si>
  <si>
    <t>https://x.com/europapress/status/1783060318928720208</t>
  </si>
  <si>
    <t>https://x.com/miguelhotero/status/1783062784651022722</t>
  </si>
  <si>
    <t>miguelhotero</t>
  </si>
  <si>
    <t>https://x.com/NonNobis10/status/1783076186781843642</t>
  </si>
  <si>
    <t>NonNobis10</t>
  </si>
  <si>
    <t>https://x.com/PezAntonio/status/1783082851769958461</t>
  </si>
  <si>
    <t>PezAntonio</t>
  </si>
  <si>
    <t>https://x.com/glopllu69/status/1783092967529451799</t>
  </si>
  <si>
    <t>glopllu69</t>
  </si>
  <si>
    <t>Desinformación</t>
  </si>
  <si>
    <t>https://x.com/OhPeriodista/status/1783100947809308973</t>
  </si>
  <si>
    <t>OhPeriodista</t>
  </si>
  <si>
    <t>En contra</t>
  </si>
  <si>
    <t>https://x.com/OhPeriodista/status/1783104439940792365</t>
  </si>
  <si>
    <t>https://x.com/DeusVul94229466/status/1783116344436605222</t>
  </si>
  <si>
    <t>DeusVul94229466</t>
  </si>
  <si>
    <t>https://x.com/damasco1812/status/1783133462175567941</t>
  </si>
  <si>
    <t>damasco1812</t>
  </si>
  <si>
    <t>https://x.com/ferna1_diez/status/1783136389090967751</t>
  </si>
  <si>
    <t>ferna1_diez</t>
  </si>
  <si>
    <t>https://x.com/vdiazm1_diaz/status/1783138145199866283</t>
  </si>
  <si>
    <t>vdiazm1_diaz</t>
  </si>
  <si>
    <t>Los mensajes que los usuarios esgrimen de apoyo a Sánchez parten de El Plural, un medio de comunicación que dió su apoyo al presidente ante las acusaciones "racistas" de Abascal.</t>
  </si>
  <si>
    <t>https://x.com/18921981/status/1783139657699479733</t>
  </si>
  <si>
    <t>https://x.com/EmilioDeLa63258/status/1783152306772398179</t>
  </si>
  <si>
    <t>EmilioDeLa63258</t>
  </si>
  <si>
    <t>https://x.com/anasaura695/status/1783159074558705787</t>
  </si>
  <si>
    <t>anasaura695</t>
  </si>
  <si>
    <t>Balances detallados de la acción de gobierno</t>
  </si>
  <si>
    <t>Odio ofensa</t>
  </si>
  <si>
    <t>Pedro Sánchez</t>
  </si>
  <si>
    <t>Lenguaje insultante o degradante</t>
  </si>
  <si>
    <t>https://x.com/ahbcanariaslp/status/1783173763225272526</t>
  </si>
  <si>
    <t>ahbcanariaslp</t>
  </si>
  <si>
    <t>Pedro Sánchez y Marlaska</t>
  </si>
  <si>
    <t>https://x.com/Elna10476048/status/1783181263177724010</t>
  </si>
  <si>
    <t>Elna10476048</t>
  </si>
  <si>
    <t>https://x.com/Secomdi/status/1783189398265241977</t>
  </si>
  <si>
    <t>Secomdi</t>
  </si>
  <si>
    <t>Fachosfera</t>
  </si>
  <si>
    <t>https://x.com/Alejandro_Pingu/status/1783190999705039055</t>
  </si>
  <si>
    <t>Alejandro_Pingu</t>
  </si>
  <si>
    <t>Argumento trampa</t>
  </si>
  <si>
    <t>Tuit irónico contra Pedro Sánchez</t>
  </si>
  <si>
    <t>https://x.com/MaseroJavier/status/1783191286838931464</t>
  </si>
  <si>
    <t>MaseroJavier</t>
  </si>
  <si>
    <t>Pedro Sánchez e Irene Montero</t>
  </si>
  <si>
    <t>https://x.com/Alobfa07/status/1783191773017256231</t>
  </si>
  <si>
    <t>Alobfa07</t>
  </si>
  <si>
    <t>La derecha</t>
  </si>
  <si>
    <t>Tuit de apoyo a Pedro Sánchez</t>
  </si>
  <si>
    <t>https://x.com/ricky16081980/status/1783195411215200392</t>
  </si>
  <si>
    <t>ricky16081980</t>
  </si>
  <si>
    <t>Pedro Sánchez y Begoña Gómez</t>
  </si>
  <si>
    <t>Un tuit duro contra Pedro Sánchez, donde se le llama dictador. No llega a ser un mayor grado de odio porque no incita a la violencia, pero los insultos son duros.</t>
  </si>
  <si>
    <t>https://x.com/Alivseperez/status/1783198494582259910</t>
  </si>
  <si>
    <t>Alivseperez</t>
  </si>
  <si>
    <t>Cuenta fake que se hace pasar por Alvise. La propia cuenta es, en sí, desinformación.</t>
  </si>
  <si>
    <t>https://x.com/jasesmi/status/1783199432952996297</t>
  </si>
  <si>
    <t>jasesmi</t>
  </si>
  <si>
    <t>Este tuit no tiene que ver con el odio, pero señala que X es un paradigma de la desinformación</t>
  </si>
  <si>
    <t>https://x.com/Sergio_MartinC/status/1783202335004766584</t>
  </si>
  <si>
    <t>Sergio_MartinC</t>
  </si>
  <si>
    <t>https://x.com/IndignadaMarta/status/1783203160573542406</t>
  </si>
  <si>
    <t>IndignadaMarta</t>
  </si>
  <si>
    <t>Se propone una solución para luchar contra la desinformación (que el presidente impulse una ley de medios)</t>
  </si>
  <si>
    <t>https://x.com/SBuabentV/status/1783211605217390946</t>
  </si>
  <si>
    <t>SBuabentV</t>
  </si>
  <si>
    <t>https://x.com/lluisfglez/status/1783212634780615099</t>
  </si>
  <si>
    <t>lluisfglez</t>
  </si>
  <si>
    <t>https://x.com/GordiGordigoon/status/1783214481469854148</t>
  </si>
  <si>
    <t>GordiGordigoon</t>
  </si>
  <si>
    <t>https://x.com/bolo555/status/1783216338116161642</t>
  </si>
  <si>
    <t>bolo555</t>
  </si>
  <si>
    <t>https://x.com/risquete/status/1783218015162507378</t>
  </si>
  <si>
    <t>risquete</t>
  </si>
  <si>
    <t>https://x.com/marajimenezmart/status/1783223440863891671</t>
  </si>
  <si>
    <t>marajimenezmart</t>
  </si>
  <si>
    <t>https://x.com/lluisfglez/status/1783224490140352943</t>
  </si>
  <si>
    <t>https://x.com/danicemo/status/1783226711888273740</t>
  </si>
  <si>
    <t>danicemo</t>
  </si>
  <si>
    <t>Upstander</t>
  </si>
  <si>
    <t>No aplica</t>
  </si>
  <si>
    <t>Utiliza el hasthtag #YoConPedroSanchez</t>
  </si>
  <si>
    <t>https://x.com/Pomeryrose/status/1783228181857611801</t>
  </si>
  <si>
    <t>Pomeryrose</t>
  </si>
  <si>
    <t>Feijóo, PP y VOX</t>
  </si>
  <si>
    <t>https://x.com/trianondeco/status/1783229947068207510</t>
  </si>
  <si>
    <t>trianondeco</t>
  </si>
  <si>
    <t>En contra de LaNocheen24H</t>
  </si>
  <si>
    <t>https://x.com/goldenaddams/status/1783231047875870923</t>
  </si>
  <si>
    <t>goldenaddams</t>
  </si>
  <si>
    <t>https://x.com/chr_hrl_/status/1783239139497775312</t>
  </si>
  <si>
    <t>chr_hrl_</t>
  </si>
  <si>
    <t>https://x.com/KrasnyBor4/status/1783241420309926349</t>
  </si>
  <si>
    <t>KrasnyBor4</t>
  </si>
  <si>
    <t>https://x.com/VoxeadoraG/status/1783244494013333639</t>
  </si>
  <si>
    <t>VoxeadoraG</t>
  </si>
  <si>
    <t>https://x.com/Luca90852837/status/1783245008423768384</t>
  </si>
  <si>
    <t>Luca90852837</t>
  </si>
  <si>
    <t>Bastante fuerte, casi llega a odio extremo</t>
  </si>
  <si>
    <t>https://x.com/MiguelMartinK/status/1783247450179772686</t>
  </si>
  <si>
    <t>MiguelMartinK</t>
  </si>
  <si>
    <t>https://x.com/Sen_Ya_Sen/status/1783255515516080307</t>
  </si>
  <si>
    <t>Sen_Ya_Sen</t>
  </si>
  <si>
    <t>https://x.com/SPRInforma/status/1783277994502771082</t>
  </si>
  <si>
    <t>SPRInforma</t>
  </si>
  <si>
    <t>https://x.com/IsabelS64514918/status/1783358305047396666</t>
  </si>
  <si>
    <t>IsabelS64514918</t>
  </si>
  <si>
    <t>https://x.com/Lorenzo2Carme/status/1783360871630061674</t>
  </si>
  <si>
    <t>Lorenzo2Carme</t>
  </si>
  <si>
    <t>https://x.com/LaColeradeOdin/status/1783382553941917992</t>
  </si>
  <si>
    <t>LaColeradeOdin</t>
  </si>
  <si>
    <t>Justificación, bromas, trivialización de la violencia hacia 'los otros'</t>
  </si>
  <si>
    <t>Meme para poner</t>
  </si>
  <si>
    <t>https://x.com/cairt423/status/1783385129294975259</t>
  </si>
  <si>
    <t>cairt423</t>
  </si>
  <si>
    <t>https://x.com/mario_olvega/status/1783403376757084218</t>
  </si>
  <si>
    <t>mario_olvega</t>
  </si>
  <si>
    <t>https://x.com/MadridDecadente/status/1783404980273111470</t>
  </si>
  <si>
    <t>MadridDecadente</t>
  </si>
  <si>
    <t>https://x.com/helloimalguien/status/1783406651212521668</t>
  </si>
  <si>
    <t>helloimalguien</t>
  </si>
  <si>
    <t>Promoción del partido</t>
  </si>
  <si>
    <t>https://x.com/ecodiuku/status/1783407311664374137</t>
  </si>
  <si>
    <t>ecodiuku</t>
  </si>
  <si>
    <t>https://x.com/Trinipm55/status/1783410431786205583</t>
  </si>
  <si>
    <t>Trinipm55</t>
  </si>
  <si>
    <t>https://x.com/redalphababe/status/1783412649817977130</t>
  </si>
  <si>
    <t>redalphababe</t>
  </si>
  <si>
    <t>https://x.com/baron_oberon/status/1783413010356162998</t>
  </si>
  <si>
    <t>baron_oberon</t>
  </si>
  <si>
    <t>https://x.com/ELAVEFENIX66753/status/1783414345273102561</t>
  </si>
  <si>
    <t>ELAVEFENIX66753</t>
  </si>
  <si>
    <t>https://x.com/Alb3rTor/status/1783417485263282628</t>
  </si>
  <si>
    <t>Alb3rTor</t>
  </si>
  <si>
    <t>https://x.com/VilloriaYolanda/status/1783417765778309550</t>
  </si>
  <si>
    <t>VilloriaYolanda</t>
  </si>
  <si>
    <t>https://x.com/riojaberon/status/1783422728105517451</t>
  </si>
  <si>
    <t>riojaberon</t>
  </si>
  <si>
    <t>https://x.com/Auroralopez1984/status/1783424139799269574</t>
  </si>
  <si>
    <t>Auroralopez1984</t>
  </si>
  <si>
    <t>https://x.com/cuellilarg/status/1783426686253474261</t>
  </si>
  <si>
    <t>cuellilarg</t>
  </si>
  <si>
    <t>Hilo interesante</t>
  </si>
  <si>
    <t>https://x.com/montoro_manuela/status/1783426686614204707</t>
  </si>
  <si>
    <t>montoro_manuela</t>
  </si>
  <si>
    <t>https://x.com/Soplodepalabras/status/1783429812876435535</t>
  </si>
  <si>
    <t>soplodepalabras</t>
  </si>
  <si>
    <t>https://x.com/aliciasm_g/status/1783433744419885228</t>
  </si>
  <si>
    <t>aliciasm_g</t>
  </si>
  <si>
    <t>https://x.com/jjohnnyvigo/status/1783433801630101815</t>
  </si>
  <si>
    <t>jjohnnyvigo</t>
  </si>
  <si>
    <t>Socialistas</t>
  </si>
  <si>
    <t>https://x.com/purpura101/status/1783438869129543817</t>
  </si>
  <si>
    <t>purpura101</t>
  </si>
  <si>
    <t>Yolanda Díaz</t>
  </si>
  <si>
    <t>Hechos falsos</t>
  </si>
  <si>
    <t>https://x.com/PCampos182/status/1783441410504421589</t>
  </si>
  <si>
    <t>PCampos182</t>
  </si>
  <si>
    <t>https://x.com/cristinajmg/status/1783452131632054696</t>
  </si>
  <si>
    <t>cristinajmg</t>
  </si>
  <si>
    <t>https://x.com/Cadiznoticias/status/1783458550213128570</t>
  </si>
  <si>
    <t>CadizNoticias</t>
  </si>
  <si>
    <t>https://x.com/padrisimu/status/1783459220630675536</t>
  </si>
  <si>
    <t>padrisimu</t>
  </si>
  <si>
    <t>https://x.com/juan_sanchez_r/status/1783464182139998392</t>
  </si>
  <si>
    <t>juan_sanchez_r</t>
  </si>
  <si>
    <t>Derecha</t>
  </si>
  <si>
    <t>https://x.com/PSNPSOE/status/1783464992810910181</t>
  </si>
  <si>
    <t>PSNPSOE</t>
  </si>
  <si>
    <t>Político</t>
  </si>
  <si>
    <t>https://x.com/Roberto256456/status/1783475810378068128</t>
  </si>
  <si>
    <t>Roberto256456</t>
  </si>
  <si>
    <t>https://x.com/PSOECanarias/status/1783476444988846174</t>
  </si>
  <si>
    <t>PSOECanarias</t>
  </si>
  <si>
    <t>https://x.com/argon_desarmado/status/1783490302017233150</t>
  </si>
  <si>
    <t>argon_desarmado</t>
  </si>
  <si>
    <t>https://x.com/SirDialogue/status/1783491901414404201</t>
  </si>
  <si>
    <t>SirDialogue</t>
  </si>
  <si>
    <t>Diversidad: racismo vs personas migrantes y multiculturalidad.</t>
  </si>
  <si>
    <t>https://x.com/BeataWojna/status/1783503588917964936</t>
  </si>
  <si>
    <t>BeataWojna</t>
  </si>
  <si>
    <t>https://x.com/NextColombo/status/1783505785642709033</t>
  </si>
  <si>
    <t>NextColombo</t>
  </si>
  <si>
    <t>https://x.com/noelivip/status/1783507394158346316</t>
  </si>
  <si>
    <t>noelivip</t>
  </si>
  <si>
    <t>Oposición</t>
  </si>
  <si>
    <t>https://x.com/encantador201/status/1783512817385042272</t>
  </si>
  <si>
    <t>encantador201</t>
  </si>
  <si>
    <t>https://x.com/belizboni/status/1783526439289069952</t>
  </si>
  <si>
    <t>belizboni</t>
  </si>
  <si>
    <t>Señala los porqués de la desinformación.</t>
  </si>
  <si>
    <t>https://x.com/OCoego/status/1783530342344716762</t>
  </si>
  <si>
    <t>OCoego</t>
  </si>
  <si>
    <t>https://x.com/LosmiosPepe74/status/1783530548989776087</t>
  </si>
  <si>
    <t>LosmiosPepe74</t>
  </si>
  <si>
    <t>https://x.com/pepellopis/status/1783534730224283869</t>
  </si>
  <si>
    <t>pepellopis</t>
  </si>
  <si>
    <t>https://x.com/carosanchez8/status/1783536105083564080</t>
  </si>
  <si>
    <t>carosanchez8</t>
  </si>
  <si>
    <t>https://x.com/Dolcaran2023/status/1783537860101939317</t>
  </si>
  <si>
    <t>Dolcaran2023</t>
  </si>
  <si>
    <t>Isabel Díaz Ayuso</t>
  </si>
  <si>
    <t xml:space="preserve">Lleva el hashtag #PedroNoTeRindas </t>
  </si>
  <si>
    <t>https://x.com/solihispani/status/1783549612558590451</t>
  </si>
  <si>
    <t>solihispani</t>
  </si>
  <si>
    <t>https://x.com/lostubosmty/status/1783550341495370048</t>
  </si>
  <si>
    <t>lostubosmty</t>
  </si>
  <si>
    <t>https://x.com/rekondo10364/status/1783577806745506192</t>
  </si>
  <si>
    <t>rekondo10364</t>
  </si>
  <si>
    <t>https://x.com/alfon_fde/status/1783579559431925974</t>
  </si>
  <si>
    <t>alfon_fde</t>
  </si>
  <si>
    <t>https://x.com/h_rabunal/status/1783590149890146765</t>
  </si>
  <si>
    <t>h_rabunal</t>
  </si>
  <si>
    <t>https://x.com/purpura101/status/1783591696145563759</t>
  </si>
  <si>
    <t>PSOE</t>
  </si>
  <si>
    <t>https://x.com/juansinyo/status/1783595312478589050</t>
  </si>
  <si>
    <t>juansinyo</t>
  </si>
  <si>
    <t>https://x.com/julfencer/status/1783677912555593827</t>
  </si>
  <si>
    <t>julfencer</t>
  </si>
  <si>
    <t>Medios de comunicación</t>
  </si>
  <si>
    <t>https://x.com/BIEspana/status/1783727571047256162</t>
  </si>
  <si>
    <t>BIEspana</t>
  </si>
  <si>
    <t>https://x.com/Francis16893780/status/1783741147602452940</t>
  </si>
  <si>
    <t>Francis16893780</t>
  </si>
  <si>
    <t>Un ejemplo claro de discurso de odio.</t>
  </si>
  <si>
    <t>https://x.com/Francis16893780/status/1783746184009416898</t>
  </si>
  <si>
    <t>https://x.com/EduMNavarro/status/1783756264536686901</t>
  </si>
  <si>
    <t>EduMNavarro</t>
  </si>
  <si>
    <t>https://x.com/jjohnnyvigo/status/1783757670358397386</t>
  </si>
  <si>
    <t>https://x.com/juluniver/status/1783760616361976198</t>
  </si>
  <si>
    <t>juluniver</t>
  </si>
  <si>
    <t>Odio extremo</t>
  </si>
  <si>
    <t>En el tweet se dice la expresión: "A la hoguera".</t>
  </si>
  <si>
    <t>https://x.com/solihispani/status/1783764088775917699</t>
  </si>
  <si>
    <t>https://x.com/el_lingotazzo/status/1783768819556585705</t>
  </si>
  <si>
    <t>el_lingotazzo</t>
  </si>
  <si>
    <t>https://x.com/albertsarufo/status/1783780838057906248</t>
  </si>
  <si>
    <t>albertsarufo</t>
  </si>
  <si>
    <t>Partido Popular</t>
  </si>
  <si>
    <t>https://x.com/penanoro/status/1783816978714538180</t>
  </si>
  <si>
    <t>penanoro</t>
  </si>
  <si>
    <t>https://x.com/jjohnnyvigo/status/1783849792109445277</t>
  </si>
  <si>
    <t>Es un buen ejemplo para poner en el texto del artículo porque aparece Pedro Sánchez riéndose en una fotografía. Es básicamente lo que dice el mensaje, pero como todos son texto puede estar bien esta ilustración.</t>
  </si>
  <si>
    <t>https://x.com/pepellopis/status/1783853068418703793</t>
  </si>
  <si>
    <t>https://x.com/zabaletaem/status/1783858942809915654</t>
  </si>
  <si>
    <t>zabaletaem</t>
  </si>
  <si>
    <t>Derecha y sus medios de comunicación</t>
  </si>
  <si>
    <t>Este tuit está muy bien para ilustrar que también hubo mensajes violentos entre los que apoyaban a Sánchez</t>
  </si>
  <si>
    <t>https://x.com/eVeydeVendetta/status/1783866749202346038</t>
  </si>
  <si>
    <t>eVeydeVendetta</t>
  </si>
  <si>
    <t>https://x.com/fernandochinlee/status/1783888526238457968</t>
  </si>
  <si>
    <t>fernandochinlee</t>
  </si>
  <si>
    <t>https://x.com/vidalga65453072/status/1783889996392378621</t>
  </si>
  <si>
    <t>vidalga65453072</t>
  </si>
  <si>
    <t>https://x.com/abuelo_deheidi/status/1783899571048845484</t>
  </si>
  <si>
    <t>abuelo_deheidi</t>
  </si>
  <si>
    <t>Utiliza la expresión que utilizó Sánchez en el discurso "la máquina del fango", pero en su contra.</t>
  </si>
  <si>
    <t>https://x.com/Jluisoriano/status/1783902803414352102</t>
  </si>
  <si>
    <t>Jluisoriano</t>
  </si>
  <si>
    <t>https://x.com/Tierrafirme/status/1783907613669003343</t>
  </si>
  <si>
    <t>Tierrafirme</t>
  </si>
  <si>
    <t>Fachas</t>
  </si>
  <si>
    <t>Un tuit que se centra mucho en el fenómeno de la desinformación</t>
  </si>
  <si>
    <t>https://x.com/rafagimeno/status/1783930511863206371</t>
  </si>
  <si>
    <t>rafagimeno</t>
  </si>
  <si>
    <t>https://x.com/V_Lastra_design/status/1783949569862050121</t>
  </si>
  <si>
    <t>V_Lastra_design</t>
  </si>
  <si>
    <t>https://x.com/amaranto113/status/1783951997428744463</t>
  </si>
  <si>
    <t>amaranto113</t>
  </si>
  <si>
    <t>PP</t>
  </si>
  <si>
    <t>https://x.com/lmarroyor/status/1783963634919506013</t>
  </si>
  <si>
    <t>lmarroyor</t>
  </si>
  <si>
    <t xml:space="preserve">Un tuit, con ironía, habla de Pedro Sánchez, como si fuera un dictador. </t>
  </si>
  <si>
    <t>https://x.com/lolalolalc/status/1783978963011801091</t>
  </si>
  <si>
    <t>lolalolalc</t>
  </si>
  <si>
    <t>https://x.com/NavarreteBj/status/1783980442519011512</t>
  </si>
  <si>
    <t>NavarreteBj</t>
  </si>
  <si>
    <t>https://x.com/papaasm/status/1783996913756389631</t>
  </si>
  <si>
    <t>papaasm</t>
  </si>
  <si>
    <t>https://x.com/JuanCar71412102/status/1783997147706237212</t>
  </si>
  <si>
    <t>JuanCar71412102</t>
  </si>
  <si>
    <t>Este tuit es bueno. Compara a Sánchez con Chávez y su programa (Aló Presidente).</t>
  </si>
  <si>
    <t>https://x.com/ggohom/status/1784018379835121867</t>
  </si>
  <si>
    <t>ggohom</t>
  </si>
  <si>
    <t>https://x.com/ggohom/status/1784029614936899976</t>
  </si>
  <si>
    <t>https://x.com/Sett_Sepp/status/1784044927451558142</t>
  </si>
  <si>
    <t>Sett_Sepp</t>
  </si>
  <si>
    <t>https://x.com/XabiMarrero/status/1784047658245742707</t>
  </si>
  <si>
    <t>XabiMarrero</t>
  </si>
  <si>
    <t>Buen ejemplo de cómo solucionar el problema de la desinformación. Desde la óptica de Podemos., ya que se señala que ahora que le sucede al presidente han saltado las alarmas y antes no..</t>
  </si>
  <si>
    <t>https://x.com/JFKGUANCHE/status/1784073738842988651</t>
  </si>
  <si>
    <t>JFKGUANCHE</t>
  </si>
  <si>
    <t>https://x.com/publico_es/status/1784106995361988880</t>
  </si>
  <si>
    <t>publico_es</t>
  </si>
  <si>
    <t>https://x.com/gelen671/status/1784114349046395184</t>
  </si>
  <si>
    <t>gelen671</t>
  </si>
  <si>
    <t>https://x.com/Synadenium1/status/1784124791160528991</t>
  </si>
  <si>
    <t>Synadenium1</t>
  </si>
  <si>
    <t>https://x.com/Anmarcha/status/1784125400571883919</t>
  </si>
  <si>
    <t>Anmarcha</t>
  </si>
  <si>
    <t>https://x.com/Javiergomez76/status/1784130624413901135</t>
  </si>
  <si>
    <t>Javiergomez76</t>
  </si>
  <si>
    <t>https://x.com/nenedenadie/status/1784139145683648792</t>
  </si>
  <si>
    <t>nenedenadie</t>
  </si>
  <si>
    <t>https://x.com/NavarreteBj/status/1784141129895584083</t>
  </si>
  <si>
    <t>Partidos de derechas</t>
  </si>
  <si>
    <t>https://x.com/JEcheverriZ/status/1784141354244636774</t>
  </si>
  <si>
    <t>JEcheverriZ</t>
  </si>
  <si>
    <t>https://x.com/cristinaxbmc/status/1784157399365926999</t>
  </si>
  <si>
    <t>cristinaxbmc</t>
  </si>
  <si>
    <t>https://x.com/trebacio/status/1784167657870119223</t>
  </si>
  <si>
    <t>trebacio</t>
  </si>
  <si>
    <t>https://x.com/FahningBerger/status/1784181563036402052</t>
  </si>
  <si>
    <t>FahningBerger</t>
  </si>
  <si>
    <t>https://x.com/JavierCriad_Es/status/1784185214597472499</t>
  </si>
  <si>
    <t>JavierCriad_Es</t>
  </si>
  <si>
    <t>https://x.com/mely_valladares/status/1784191678506500414</t>
  </si>
  <si>
    <t>mely_valladares</t>
  </si>
  <si>
    <t>https://x.com/PFlerial/status/1784204137883639846</t>
  </si>
  <si>
    <t>PFlerial</t>
  </si>
  <si>
    <t>https://x.com/DavidArranzVox/status/1784214646473261288</t>
  </si>
  <si>
    <t>DavidArranzVox</t>
  </si>
  <si>
    <t>https://x.com/LuySolo/status/1784224810551111771</t>
  </si>
  <si>
    <t>LuySolo</t>
  </si>
  <si>
    <t>https://x.com/DCAlderonVK/status/1784226632305168618</t>
  </si>
  <si>
    <t>DCAlderonVK</t>
  </si>
  <si>
    <t>https://x.com/bimbalalombarda/status/1784229130248110147</t>
  </si>
  <si>
    <t>bimbalalombarda</t>
  </si>
  <si>
    <t>https://x.com/elrojoinversor/status/1784243389862404565</t>
  </si>
  <si>
    <t>elrojoinversor</t>
  </si>
  <si>
    <t>https://x.com/majara0/status/1784282293680443654</t>
  </si>
  <si>
    <t>majara0</t>
  </si>
  <si>
    <t>https://x.com/barreroem/status/1784282313825669323</t>
  </si>
  <si>
    <t>barreroem</t>
  </si>
  <si>
    <t>Enfrentamientos personales no sectoriales. Capacidades, atributos,
caracterizaciones, trayectoria previa</t>
  </si>
  <si>
    <t xml:space="preserve">Pedro Sánchez </t>
  </si>
  <si>
    <t>https://x.com/publico_es/status/1784283424833843296</t>
  </si>
  <si>
    <t>Leer artículo</t>
  </si>
  <si>
    <t>https://x.com/encantador201/status/1784314997968900606</t>
  </si>
  <si>
    <t>https://x.com/psoeBenimaclet/status/1784330758171091136</t>
  </si>
  <si>
    <t>psoeBenimaclet</t>
  </si>
  <si>
    <t>https://x.com/IsabelS64514918/status/1784333084722069559</t>
  </si>
  <si>
    <t>https://x.com/BaltasarVazque/status/1784333347340071222</t>
  </si>
  <si>
    <t>BaltasarVazque</t>
  </si>
  <si>
    <t>https://x.com/IALHAMAI/status/1784375278870950244</t>
  </si>
  <si>
    <t>IALHAMAI</t>
  </si>
  <si>
    <t>https://x.com/LMAM63/status/1784433820244090904</t>
  </si>
  <si>
    <t>LMAM63</t>
  </si>
  <si>
    <t>Gobierno</t>
  </si>
  <si>
    <t>https://x.com/esangar/status/1784480454952800644</t>
  </si>
  <si>
    <t>esangar</t>
  </si>
  <si>
    <t>https://x.com/Impertinente0/status/1784485302905524514</t>
  </si>
  <si>
    <t>Impertinente0</t>
  </si>
  <si>
    <t>https://x.com/IsabelS64514918/status/1784492208290206102</t>
  </si>
  <si>
    <t>Lenguaje divisorio o de otredad</t>
  </si>
  <si>
    <t>Este es fuerte</t>
  </si>
  <si>
    <t>https://x.com/KarlosRojo/status/1784498835416326169</t>
  </si>
  <si>
    <t>KarlosRojo</t>
  </si>
  <si>
    <t>https://x.com/aulapc_es/status/1784505294887789049</t>
  </si>
  <si>
    <t>aulapc_es</t>
  </si>
  <si>
    <t>Imágenes de periodistas/señalización</t>
  </si>
  <si>
    <t>https://x.com/EgioVictor/status/1784505649751023667</t>
  </si>
  <si>
    <t>EgioVictor</t>
  </si>
  <si>
    <t>https://x.com/jalekal/status/1784532543858946160</t>
  </si>
  <si>
    <t>jalekal</t>
  </si>
  <si>
    <t>https://x.com/Earwick2/status/1784539225339117759</t>
  </si>
  <si>
    <t>Earwick2</t>
  </si>
  <si>
    <t>https://x.com/Lorenzo2Carme/status/1784553496198418792</t>
  </si>
  <si>
    <t>https://x.com/El_Cid_volador/status/1784554004996817157</t>
  </si>
  <si>
    <t>El_Cid_volador</t>
  </si>
  <si>
    <t>https://x.com/jb_ds03/status/1784559886199615635</t>
  </si>
  <si>
    <t>jb_ds03</t>
  </si>
  <si>
    <t>https://x.com/Esdrumuda/status/1784579343403876683</t>
  </si>
  <si>
    <t>Esdrumuda</t>
  </si>
  <si>
    <t>https://x.com/dchopenawer/status/1784579503475323093</t>
  </si>
  <si>
    <t>dchopenawer</t>
  </si>
  <si>
    <t>https://x.com/lola_lopera/status/1784581301758001413</t>
  </si>
  <si>
    <t>lola_lopera</t>
  </si>
  <si>
    <t>https://x.com/DazRos2/status/1784595407537856926</t>
  </si>
  <si>
    <t>DazRos2</t>
  </si>
  <si>
    <t>https://x.com/gmp_p/status/1784595537779462536</t>
  </si>
  <si>
    <t>gmp_p</t>
  </si>
  <si>
    <t>https://x.com/Martix_AL/status/1784599830158786939</t>
  </si>
  <si>
    <t>Martix_AL</t>
  </si>
  <si>
    <t>https://x.com/Matojo_rebelde/status/1784605382616211884</t>
  </si>
  <si>
    <t>Matojo_rebelde</t>
  </si>
  <si>
    <t>https://x.com/PandemiaDigitaI/status/1784607421777797441</t>
  </si>
  <si>
    <t>PandemiaDigitaI</t>
  </si>
  <si>
    <t>Metáforas. Comentarios deshumanizadores</t>
  </si>
  <si>
    <t>https://x.com/Ivan_L_Z/status/1784619880316030997</t>
  </si>
  <si>
    <t>Ivan_L_Z</t>
  </si>
  <si>
    <t>https://x.com/melisa_79/status/1784624628561809450</t>
  </si>
  <si>
    <t>melisa_79</t>
  </si>
  <si>
    <t>https://x.com/alfredoibanyez/status/1784633138167026075</t>
  </si>
  <si>
    <t>alfredoibanyez</t>
  </si>
  <si>
    <t>https://x.com/CecilioCastro/status/1784634143378186423</t>
  </si>
  <si>
    <t>CecilioCastro</t>
  </si>
  <si>
    <t>https://x.com/PFlerial/status/1784637361000775985</t>
  </si>
  <si>
    <t>https://x.com/Lector248/status/1784640637800735162</t>
  </si>
  <si>
    <t>Lector248</t>
  </si>
  <si>
    <t>https://x.com/BatM32657293/status/1784648450123993155</t>
  </si>
  <si>
    <t>BatM32657293</t>
  </si>
  <si>
    <t>https://x.com/Emilio82911296/status/1784657943415161069</t>
  </si>
  <si>
    <t>Emilio82911296</t>
  </si>
  <si>
    <t>https://x.com/flashmanhuzoor/status/1784669682143781081</t>
  </si>
  <si>
    <t>flashmanhuzoor</t>
  </si>
  <si>
    <t>Política Internacional y Unión Europea. Globalismo</t>
  </si>
  <si>
    <t>https://x.com/JosJimn27006332/status/1784669727702278412</t>
  </si>
  <si>
    <t>JosJimn27006332</t>
  </si>
  <si>
    <t>Imagen</t>
  </si>
  <si>
    <t>https://x.com/assunfranquesa/status/1784684735328895174</t>
  </si>
  <si>
    <t>assunfranquesa</t>
  </si>
  <si>
    <t>https://x.com/EscancianoMario/status/1784690405310611929</t>
  </si>
  <si>
    <t>EscancianoMario</t>
  </si>
  <si>
    <t>https://x.com/NavarreteBj/status/1784693527953178847</t>
  </si>
  <si>
    <t>PP y VOX</t>
  </si>
  <si>
    <t>https://x.com/JanoPerezS/status/1784696331342115085</t>
  </si>
  <si>
    <t>JanoPerezS</t>
  </si>
  <si>
    <t>https://x.com/ArkoYork/status/1784701112005656840</t>
  </si>
  <si>
    <t>ArkoYork</t>
  </si>
  <si>
    <t>https://x.com/CidadanGalegoX/status/1784707225878999310</t>
  </si>
  <si>
    <t>CidadanGalegoX</t>
  </si>
  <si>
    <t>https://x.com/EmilioGRanz/status/1784724307467178119</t>
  </si>
  <si>
    <t>EmilioGRanz</t>
  </si>
  <si>
    <t>Estereotipo-prejuicio</t>
  </si>
  <si>
    <t>https://x.com/asturinvictus/status/1784732187792744691</t>
  </si>
  <si>
    <t>asturinvictus</t>
  </si>
  <si>
    <t>Izquierda</t>
  </si>
  <si>
    <t>Criptodiscurso de libro</t>
  </si>
  <si>
    <t>Medio de comunicación o periodista</t>
  </si>
  <si>
    <t>Desconocido</t>
  </si>
  <si>
    <t>Vídeo</t>
  </si>
  <si>
    <t>imagen</t>
  </si>
  <si>
    <t>Solo texto</t>
  </si>
  <si>
    <t>Etiquetas de fila</t>
  </si>
  <si>
    <t>Total general</t>
  </si>
  <si>
    <t>Tipo (político, Medio de comunicación o periodista, Desconocido, otro)</t>
  </si>
  <si>
    <t>Sí(impulsar ley de medios)</t>
  </si>
  <si>
    <t>Sí(denunciar a toda la prensa)</t>
  </si>
  <si>
    <t>Sí(la movilización popular)</t>
  </si>
  <si>
    <t>Sí(presentar una batería de medidas contra el lawfare, la desinformación y la mentira política)</t>
  </si>
  <si>
    <t>Sí(soluciones de Estado)</t>
  </si>
  <si>
    <t>Sí(un pacto de estado contra la desinformación)</t>
  </si>
  <si>
    <t>Sí(sancionar los bulos)</t>
  </si>
  <si>
    <t>Sí(multas y sanciones)</t>
  </si>
  <si>
    <t>Sí(pacto de Estado)</t>
  </si>
  <si>
    <t>Sí(crear una ley contra los bulos)</t>
  </si>
  <si>
    <t>Sí(Nocreer nada de medios de las cloacas)</t>
  </si>
  <si>
    <t>Sí(aprobar una ley para crear el Consejo General de Colegios de Periodistas)</t>
  </si>
  <si>
    <t>Sí(acabar el fascismo nazi de mierda y sus medios de desinformación)</t>
  </si>
  <si>
    <t>Sí(sacar a la derecha de las instituciones y encarcelar a los fascistas)</t>
  </si>
  <si>
    <t>Sí(legislas contra los bulos y la desinformación)</t>
  </si>
  <si>
    <t>Sí(apostar por una plena democracia, reNovar el CGPJ y crear una ley de medios para impedir los bulos y desinformación y posterior acoso)</t>
  </si>
  <si>
    <t>Sí(una ley sobre el Consejo General de Colegios de Periodistas)</t>
  </si>
  <si>
    <t>Sí(ilegalizar la mentira en los medios)</t>
  </si>
  <si>
    <t>Sí(que Pedro Sánchez legisle contra el lawfare, las denuncias falsas, la desinformación y las corruptelas de los partidos)</t>
  </si>
  <si>
    <t>Sí(impedir que los pseudomedios reciban dinero público)</t>
  </si>
  <si>
    <t>Justicia, calidad democrática, corrupción y transparencia</t>
  </si>
  <si>
    <t>Cuenta de Enlace</t>
  </si>
  <si>
    <t>%</t>
  </si>
  <si>
    <t>Etiquetas de columna</t>
  </si>
  <si>
    <t>N seguidores</t>
  </si>
  <si>
    <t>% seguidores</t>
  </si>
  <si>
    <t>N me gusta</t>
  </si>
  <si>
    <t>N repost</t>
  </si>
  <si>
    <t>N respuestas</t>
  </si>
  <si>
    <t>% me gusta</t>
  </si>
  <si>
    <t>% repost</t>
  </si>
  <si>
    <t>% respuestas</t>
  </si>
  <si>
    <t>TOTAL</t>
  </si>
  <si>
    <t>Media de seguidores</t>
  </si>
  <si>
    <t>Tipo de perfil</t>
  </si>
  <si>
    <t>Posición con respecto a la decisión de PS</t>
  </si>
  <si>
    <t>N Apoyo</t>
  </si>
  <si>
    <t>N En contra</t>
  </si>
  <si>
    <t>N No consta</t>
  </si>
  <si>
    <t>% Apoyo</t>
  </si>
  <si>
    <t>% En contra</t>
  </si>
  <si>
    <t>% No consta</t>
  </si>
  <si>
    <t>N post</t>
  </si>
  <si>
    <t>N Neutro</t>
  </si>
  <si>
    <t>% Neutro</t>
  </si>
  <si>
    <t>Posición con respecto a los argumentos de PS</t>
  </si>
  <si>
    <t>Media me gusta/post</t>
  </si>
  <si>
    <t>Media de repost/post</t>
  </si>
  <si>
    <t>Media de respuestas/post</t>
  </si>
  <si>
    <t>Solución al problema de la desinformación</t>
  </si>
  <si>
    <t xml:space="preserve">N Sí </t>
  </si>
  <si>
    <t>% Sí</t>
  </si>
  <si>
    <t>N No</t>
  </si>
  <si>
    <t>% No</t>
  </si>
  <si>
    <t>N</t>
  </si>
  <si>
    <t xml:space="preserve"> Balances detallados de la acción de gobierno</t>
  </si>
  <si>
    <t xml:space="preserve">N </t>
  </si>
  <si>
    <t>Diversidad: racismo vs personas migrantes y multiculturalidad</t>
  </si>
  <si>
    <t>Temática</t>
  </si>
  <si>
    <t>Escala de intensidad de odio</t>
  </si>
  <si>
    <t xml:space="preserve">¿Hace referencia a líderes, ideologías o partidos en términos de odio? </t>
  </si>
  <si>
    <t>Sí</t>
  </si>
  <si>
    <t>Tipo de lenguaje de odio</t>
  </si>
  <si>
    <t>Franja</t>
  </si>
  <si>
    <t>Mañana</t>
  </si>
  <si>
    <t>Sobremesa</t>
  </si>
  <si>
    <t>Tarde</t>
  </si>
  <si>
    <t>Noche 1</t>
  </si>
  <si>
    <t>Noche 2</t>
  </si>
  <si>
    <t>Madrugada</t>
  </si>
  <si>
    <t>Engagement</t>
  </si>
  <si>
    <t>Desviaciones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</si>
</sst>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12" x14ac:knownFonts="1">
    <font>
      <sz val="12"/>
      <color theme="1"/>
      <name val="Aptos Narrow"/>
      <family val="2"/>
      <scheme val="minor"/>
    </font>
    <font>
      <u/>
      <sz val="12"/>
      <color theme="10"/>
      <name val="Aptos Narrow"/>
      <family val="2"/>
      <scheme val="minor"/>
    </font>
    <font>
      <sz val="8"/>
      <color theme="1"/>
      <name val="Aptos Narrow"/>
      <family val="2"/>
      <scheme val="minor"/>
    </font>
    <font>
      <sz val="8"/>
      <color theme="1"/>
      <name val="Aptos Display"/>
      <scheme val="major"/>
    </font>
    <font>
      <u/>
      <sz val="8"/>
      <color theme="10"/>
      <name val="Aptos Display"/>
      <scheme val="major"/>
    </font>
    <font>
      <sz val="8"/>
      <color rgb="FF000000"/>
      <name val="Aptos Display"/>
      <scheme val="major"/>
    </font>
    <font>
      <sz val="8"/>
      <color rgb="FF000000"/>
      <name val="Aptos Narrow"/>
      <family val="2"/>
    </font>
    <font>
      <sz val="10"/>
      <color theme="1"/>
      <name val="Aptos Narrow (Cuerpo)"/>
    </font>
    <font>
      <sz val="10"/>
      <color rgb="FF444444"/>
      <name val="Aptos Narrow (Cuerpo)"/>
    </font>
    <font>
      <b/>
      <sz val="12"/>
      <color theme="1"/>
      <name val="Aptos Narrow"/>
      <scheme val="minor"/>
    </font>
    <font>
      <sz val="12"/>
      <color theme="1"/>
      <name val="Aptos Narrow"/>
      <scheme val="minor"/>
    </font>
    <font>
      <sz val="8"/>
      <name val="Aptos Narrow"/>
      <family val="2"/>
      <scheme val="minor"/>
    </font>
  </fonts>
  <fills count="7">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5" tint="0.79998168889431442"/>
        <bgColor indexed="64"/>
      </patternFill>
    </fill>
  </fills>
  <borders count="19">
    <border>
      <left/>
      <right/>
      <top/>
      <bottom/>
      <diagonal/>
    </border>
    <border>
      <left style="thin">
        <color rgb="FF000000"/>
      </left>
      <right/>
      <top/>
      <bottom/>
      <diagonal/>
    </border>
    <border>
      <left/>
      <right style="thin">
        <color rgb="FF000000"/>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0" fontId="1" fillId="0" borderId="0" applyNumberFormat="0" applyFill="0" applyBorder="0" applyAlignment="0" applyProtection="0"/>
    <xf numFmtId="0" fontId="1" fillId="0" borderId="0" applyNumberFormat="0" applyFill="0" applyBorder="0" applyAlignment="0" applyProtection="0"/>
  </cellStyleXfs>
  <cellXfs count="124">
    <xf numFmtId="0" fontId="0" fillId="0" borderId="0" xfId="0"/>
    <xf numFmtId="0" fontId="2" fillId="0" borderId="0" xfId="0" applyFont="1"/>
    <xf numFmtId="0" fontId="3" fillId="0" borderId="0" xfId="0" applyFont="1"/>
    <xf numFmtId="0" fontId="4" fillId="0" borderId="0" xfId="1" applyFont="1"/>
    <xf numFmtId="0" fontId="5" fillId="0" borderId="0" xfId="0" applyFont="1"/>
    <xf numFmtId="0" fontId="3" fillId="0" borderId="0" xfId="0" applyFont="1" applyAlignment="1">
      <alignment wrapText="1"/>
    </xf>
    <xf numFmtId="0" fontId="2" fillId="0" borderId="0" xfId="0" applyFont="1" applyAlignment="1">
      <alignment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xf numFmtId="0" fontId="2" fillId="0" borderId="2" xfId="0" applyFont="1" applyBorder="1"/>
    <xf numFmtId="0" fontId="1" fillId="0" borderId="0" xfId="2"/>
    <xf numFmtId="18" fontId="6" fillId="0" borderId="0" xfId="0" applyNumberFormat="1" applyFont="1"/>
    <xf numFmtId="0" fontId="2" fillId="0" borderId="1" xfId="0" applyFont="1" applyBorder="1" applyAlignment="1">
      <alignment horizontal="left"/>
    </xf>
    <xf numFmtId="0" fontId="2" fillId="2" borderId="1" xfId="0" applyFont="1" applyFill="1" applyBorder="1"/>
    <xf numFmtId="0" fontId="2" fillId="2" borderId="0" xfId="0" applyFont="1" applyFill="1"/>
    <xf numFmtId="0" fontId="1" fillId="0" borderId="0" xfId="2" applyFill="1"/>
    <xf numFmtId="0" fontId="2" fillId="3" borderId="1" xfId="0" applyFont="1" applyFill="1" applyBorder="1" applyAlignment="1">
      <alignment horizontal="center" vertical="center" wrapText="1"/>
    </xf>
    <xf numFmtId="0" fontId="2" fillId="4" borderId="0" xfId="0" applyFont="1" applyFill="1"/>
    <xf numFmtId="0" fontId="2" fillId="0" borderId="0" xfId="0" applyFont="1" applyAlignment="1">
      <alignment vertical="center" wrapText="1"/>
    </xf>
    <xf numFmtId="14" fontId="2" fillId="0" borderId="1" xfId="0" applyNumberFormat="1" applyFont="1" applyBorder="1" applyAlignment="1">
      <alignment horizontal="right"/>
    </xf>
    <xf numFmtId="0" fontId="2" fillId="0" borderId="1" xfId="0" applyFont="1" applyBorder="1" applyAlignment="1">
      <alignment horizontal="right"/>
    </xf>
    <xf numFmtId="0" fontId="2" fillId="0" borderId="1" xfId="0" applyFont="1" applyBorder="1" applyAlignment="1">
      <alignment horizontal="left" vertical="center" wrapText="1"/>
    </xf>
    <xf numFmtId="0" fontId="7" fillId="0" borderId="0" xfId="0" applyFont="1"/>
    <xf numFmtId="3" fontId="8" fillId="0" borderId="0" xfId="0" applyNumberFormat="1" applyFont="1"/>
    <xf numFmtId="3" fontId="7" fillId="0" borderId="0" xfId="0" applyNumberFormat="1" applyFont="1"/>
    <xf numFmtId="164" fontId="2" fillId="0" borderId="0" xfId="0" applyNumberFormat="1" applyFont="1"/>
    <xf numFmtId="164" fontId="2" fillId="0" borderId="0" xfId="0" applyNumberFormat="1" applyFont="1" applyAlignment="1">
      <alignment horizontal="right"/>
    </xf>
    <xf numFmtId="0" fontId="2" fillId="0" borderId="3" xfId="0" applyFont="1" applyBorder="1"/>
    <xf numFmtId="0" fontId="2" fillId="2" borderId="3" xfId="0" applyFont="1" applyFill="1" applyBorder="1"/>
    <xf numFmtId="0" fontId="0" fillId="0" borderId="0" xfId="0" pivotButton="1"/>
    <xf numFmtId="0" fontId="0" fillId="0" borderId="0" xfId="0" applyAlignment="1">
      <alignment horizontal="left"/>
    </xf>
    <xf numFmtId="0" fontId="0" fillId="0" borderId="7" xfId="0" applyBorder="1"/>
    <xf numFmtId="2" fontId="0" fillId="0" borderId="0" xfId="0" applyNumberFormat="1"/>
    <xf numFmtId="2" fontId="0" fillId="6" borderId="8" xfId="0" applyNumberFormat="1" applyFill="1" applyBorder="1"/>
    <xf numFmtId="2" fontId="0" fillId="5" borderId="0" xfId="0" applyNumberFormat="1" applyFill="1"/>
    <xf numFmtId="2" fontId="0" fillId="5" borderId="8" xfId="0" applyNumberFormat="1" applyFill="1" applyBorder="1"/>
    <xf numFmtId="2" fontId="0" fillId="6" borderId="0" xfId="0" applyNumberFormat="1" applyFill="1"/>
    <xf numFmtId="2" fontId="0" fillId="0" borderId="8" xfId="0" applyNumberFormat="1" applyBorder="1"/>
    <xf numFmtId="0" fontId="0" fillId="0" borderId="9" xfId="0" applyBorder="1"/>
    <xf numFmtId="2" fontId="0" fillId="0" borderId="11" xfId="0" applyNumberFormat="1" applyBorder="1"/>
    <xf numFmtId="0" fontId="0" fillId="0" borderId="8" xfId="0" applyBorder="1"/>
    <xf numFmtId="0" fontId="0" fillId="5" borderId="8" xfId="0" applyFill="1" applyBorder="1"/>
    <xf numFmtId="0" fontId="0" fillId="6" borderId="8" xfId="0" applyFill="1" applyBorder="1"/>
    <xf numFmtId="0" fontId="9" fillId="0" borderId="0" xfId="0" applyFont="1" applyAlignment="1">
      <alignment horizontal="left"/>
    </xf>
    <xf numFmtId="0" fontId="9" fillId="0" borderId="0" xfId="0" applyFont="1"/>
    <xf numFmtId="2" fontId="9" fillId="5" borderId="0" xfId="0" applyNumberFormat="1" applyFont="1" applyFill="1"/>
    <xf numFmtId="2" fontId="9" fillId="0" borderId="0" xfId="0" applyNumberFormat="1" applyFont="1"/>
    <xf numFmtId="2" fontId="9" fillId="6" borderId="0" xfId="0" applyNumberFormat="1" applyFont="1" applyFill="1"/>
    <xf numFmtId="0" fontId="10" fillId="0" borderId="7" xfId="0" applyFont="1" applyBorder="1"/>
    <xf numFmtId="0" fontId="10" fillId="0" borderId="9" xfId="0" applyFont="1" applyBorder="1"/>
    <xf numFmtId="0" fontId="9" fillId="0" borderId="4" xfId="0" applyFont="1" applyBorder="1" applyAlignment="1">
      <alignment wrapText="1"/>
    </xf>
    <xf numFmtId="0" fontId="9" fillId="0" borderId="5" xfId="0" applyFont="1" applyBorder="1" applyAlignment="1">
      <alignment wrapText="1"/>
    </xf>
    <xf numFmtId="0" fontId="9" fillId="0" borderId="6" xfId="0" applyFont="1" applyBorder="1" applyAlignment="1">
      <alignment wrapText="1"/>
    </xf>
    <xf numFmtId="2" fontId="10" fillId="5" borderId="8" xfId="0" applyNumberFormat="1" applyFont="1" applyFill="1" applyBorder="1"/>
    <xf numFmtId="2" fontId="0" fillId="5" borderId="11" xfId="0" applyNumberFormat="1" applyFill="1" applyBorder="1"/>
    <xf numFmtId="0" fontId="9" fillId="0" borderId="4" xfId="0" applyFont="1" applyBorder="1"/>
    <xf numFmtId="0" fontId="9" fillId="0" borderId="6" xfId="0" applyFont="1" applyBorder="1"/>
    <xf numFmtId="1" fontId="10" fillId="0" borderId="7" xfId="0" applyNumberFormat="1" applyFont="1" applyBorder="1"/>
    <xf numFmtId="2" fontId="10" fillId="0" borderId="8" xfId="0" applyNumberFormat="1" applyFont="1" applyBorder="1"/>
    <xf numFmtId="2" fontId="0" fillId="6" borderId="11" xfId="0" applyNumberFormat="1" applyFill="1" applyBorder="1"/>
    <xf numFmtId="0" fontId="9" fillId="0" borderId="9" xfId="0" applyFont="1" applyBorder="1" applyAlignment="1">
      <alignment horizontal="left"/>
    </xf>
    <xf numFmtId="0" fontId="9" fillId="0" borderId="10" xfId="0" applyFont="1" applyBorder="1" applyAlignment="1">
      <alignment horizontal="left"/>
    </xf>
    <xf numFmtId="0" fontId="9" fillId="0" borderId="11" xfId="0" applyFont="1" applyBorder="1" applyAlignment="1">
      <alignment horizontal="left"/>
    </xf>
    <xf numFmtId="2" fontId="9" fillId="0" borderId="10" xfId="0" applyNumberFormat="1" applyFont="1" applyBorder="1" applyAlignment="1">
      <alignment horizontal="left"/>
    </xf>
    <xf numFmtId="2" fontId="9" fillId="0" borderId="11" xfId="0" applyNumberFormat="1" applyFont="1" applyBorder="1" applyAlignment="1">
      <alignment horizontal="left"/>
    </xf>
    <xf numFmtId="0" fontId="9" fillId="0" borderId="12" xfId="0" applyFont="1" applyBorder="1" applyAlignment="1">
      <alignment horizontal="left"/>
    </xf>
    <xf numFmtId="2" fontId="9" fillId="0" borderId="14" xfId="0" applyNumberFormat="1" applyFont="1" applyBorder="1" applyAlignment="1">
      <alignment horizontal="left"/>
    </xf>
    <xf numFmtId="2" fontId="9" fillId="5" borderId="14" xfId="0" applyNumberFormat="1" applyFont="1" applyFill="1" applyBorder="1" applyAlignment="1">
      <alignment horizontal="left"/>
    </xf>
    <xf numFmtId="2" fontId="9" fillId="6" borderId="14" xfId="0" applyNumberFormat="1" applyFont="1" applyFill="1" applyBorder="1" applyAlignment="1">
      <alignment horizontal="left"/>
    </xf>
    <xf numFmtId="2" fontId="9" fillId="5" borderId="11" xfId="0" applyNumberFormat="1" applyFont="1" applyFill="1" applyBorder="1" applyAlignment="1">
      <alignment horizontal="left"/>
    </xf>
    <xf numFmtId="2" fontId="9" fillId="6" borderId="11" xfId="0" applyNumberFormat="1" applyFont="1" applyFill="1" applyBorder="1" applyAlignment="1">
      <alignment horizontal="left"/>
    </xf>
    <xf numFmtId="1" fontId="0" fillId="0" borderId="7" xfId="0" applyNumberFormat="1" applyBorder="1"/>
    <xf numFmtId="1" fontId="9" fillId="0" borderId="9" xfId="0" applyNumberFormat="1" applyFont="1" applyBorder="1" applyAlignment="1">
      <alignment horizontal="left"/>
    </xf>
    <xf numFmtId="1" fontId="0" fillId="0" borderId="9" xfId="0" applyNumberFormat="1" applyBorder="1"/>
    <xf numFmtId="0" fontId="9" fillId="0" borderId="12" xfId="0" applyFont="1" applyBorder="1"/>
    <xf numFmtId="2" fontId="9" fillId="0" borderId="14" xfId="0" applyNumberFormat="1" applyFont="1" applyBorder="1"/>
    <xf numFmtId="0" fontId="9" fillId="0" borderId="15" xfId="0" applyFont="1" applyBorder="1"/>
    <xf numFmtId="0" fontId="0" fillId="0" borderId="4" xfId="0" applyBorder="1" applyAlignment="1">
      <alignment wrapText="1"/>
    </xf>
    <xf numFmtId="0" fontId="0" fillId="0" borderId="6" xfId="0" applyBorder="1"/>
    <xf numFmtId="0" fontId="0" fillId="0" borderId="16" xfId="0" applyBorder="1" applyAlignment="1">
      <alignment wrapText="1"/>
    </xf>
    <xf numFmtId="0" fontId="9" fillId="0" borderId="17" xfId="0" applyFont="1" applyBorder="1"/>
    <xf numFmtId="0" fontId="9" fillId="0" borderId="18" xfId="0" applyFont="1" applyBorder="1"/>
    <xf numFmtId="0" fontId="0" fillId="0" borderId="4" xfId="0" applyBorder="1"/>
    <xf numFmtId="2" fontId="0" fillId="0" borderId="8" xfId="0" applyNumberFormat="1" applyBorder="1" applyAlignment="1">
      <alignment horizontal="right"/>
    </xf>
    <xf numFmtId="2" fontId="0" fillId="0" borderId="11" xfId="0" applyNumberFormat="1" applyBorder="1" applyAlignment="1">
      <alignment horizontal="right"/>
    </xf>
    <xf numFmtId="0" fontId="0" fillId="0" borderId="16" xfId="0" applyBorder="1"/>
    <xf numFmtId="0" fontId="9" fillId="0" borderId="9" xfId="0" applyFont="1" applyBorder="1"/>
    <xf numFmtId="2" fontId="9" fillId="0" borderId="11" xfId="0" applyNumberFormat="1" applyFont="1" applyBorder="1" applyAlignment="1">
      <alignment horizontal="right"/>
    </xf>
    <xf numFmtId="2" fontId="9" fillId="0" borderId="11" xfId="0" applyNumberFormat="1" applyFont="1" applyBorder="1"/>
    <xf numFmtId="0" fontId="9" fillId="5" borderId="9" xfId="0" applyFont="1" applyFill="1" applyBorder="1"/>
    <xf numFmtId="2" fontId="9" fillId="5" borderId="11" xfId="0" applyNumberFormat="1" applyFont="1" applyFill="1" applyBorder="1"/>
    <xf numFmtId="1" fontId="9" fillId="0" borderId="12" xfId="0" applyNumberFormat="1" applyFont="1" applyBorder="1"/>
    <xf numFmtId="0" fontId="2" fillId="0" borderId="0" xfId="0" applyFont="1" applyAlignment="1">
      <alignment horizontal="left" vertical="center" wrapText="1"/>
    </xf>
    <xf numFmtId="14" fontId="2" fillId="0" borderId="0" xfId="0" applyNumberFormat="1" applyFont="1" applyAlignment="1">
      <alignment horizontal="right"/>
    </xf>
    <xf numFmtId="14" fontId="0" fillId="0" borderId="0" xfId="0" applyNumberFormat="1"/>
    <xf numFmtId="2" fontId="2" fillId="0" borderId="0" xfId="0" applyNumberFormat="1" applyFont="1"/>
    <xf numFmtId="0" fontId="9" fillId="0" borderId="8" xfId="0" applyFont="1" applyBorder="1"/>
    <xf numFmtId="0" fontId="9" fillId="0" borderId="14" xfId="0" applyFont="1" applyBorder="1"/>
    <xf numFmtId="0" fontId="9" fillId="0" borderId="7" xfId="0" applyFont="1" applyBorder="1"/>
    <xf numFmtId="0" fontId="0" fillId="6" borderId="7" xfId="0" applyFill="1" applyBorder="1"/>
    <xf numFmtId="2" fontId="9" fillId="5" borderId="14" xfId="0" applyNumberFormat="1" applyFont="1" applyFill="1" applyBorder="1"/>
    <xf numFmtId="2" fontId="9" fillId="6" borderId="14" xfId="0" applyNumberFormat="1" applyFont="1" applyFill="1" applyBorder="1"/>
    <xf numFmtId="18" fontId="6" fillId="0" borderId="1" xfId="0" applyNumberFormat="1" applyFont="1" applyBorder="1"/>
    <xf numFmtId="0" fontId="2" fillId="0" borderId="1"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wrapText="1"/>
    </xf>
    <xf numFmtId="0" fontId="9" fillId="0" borderId="12" xfId="0" applyFont="1" applyBorder="1" applyAlignment="1">
      <alignment horizontal="center"/>
    </xf>
    <xf numFmtId="0" fontId="9" fillId="0" borderId="14" xfId="0" applyFont="1" applyBorder="1" applyAlignment="1">
      <alignment horizontal="center"/>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3" xfId="0" applyFont="1" applyBorder="1" applyAlignment="1">
      <alignment horizontal="center"/>
    </xf>
    <xf numFmtId="0" fontId="9" fillId="0" borderId="12" xfId="0" applyFont="1" applyBorder="1" applyAlignment="1">
      <alignment horizontal="center" wrapText="1"/>
    </xf>
    <xf numFmtId="0" fontId="9" fillId="0" borderId="13" xfId="0" applyFont="1" applyBorder="1" applyAlignment="1">
      <alignment horizontal="center" wrapText="1"/>
    </xf>
    <xf numFmtId="0" fontId="9" fillId="0" borderId="14" xfId="0" applyFont="1" applyBorder="1" applyAlignment="1">
      <alignment horizontal="center" wrapText="1"/>
    </xf>
    <xf numFmtId="0" fontId="2" fillId="0" borderId="0" xfId="0" applyFont="1" applyBorder="1"/>
    <xf numFmtId="0" fontId="1" fillId="0" borderId="0" xfId="1"/>
    <xf numFmtId="0" fontId="0" fillId="0" borderId="0" xfId="0" applyNumberFormat="1"/>
  </cellXfs>
  <cellStyles count="3">
    <cellStyle name="Hipervínculo" xfId="1" builtinId="8"/>
    <cellStyle name="Hyperlink" xfId="2"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'Sobre los perfiles'!$A$58</c:f>
              <c:strCache>
                <c:ptCount val="1"/>
                <c:pt idx="0">
                  <c:v>Desconocido</c:v>
                </c:pt>
              </c:strCache>
            </c:strRef>
          </c:tx>
          <c:spPr>
            <a:solidFill>
              <a:schemeClr val="accent1"/>
            </a:solidFill>
            <a:ln>
              <a:noFill/>
            </a:ln>
            <a:effectLst/>
          </c:spPr>
          <c:invertIfNegative val="0"/>
          <c:cat>
            <c:strRef>
              <c:f>'Sobre los perfiles'!$B$57:$G$57</c:f>
              <c:strCache>
                <c:ptCount val="6"/>
                <c:pt idx="0">
                  <c:v>Mañana</c:v>
                </c:pt>
                <c:pt idx="1">
                  <c:v>Sobremesa</c:v>
                </c:pt>
                <c:pt idx="2">
                  <c:v>Tarde</c:v>
                </c:pt>
                <c:pt idx="3">
                  <c:v>Noche 1</c:v>
                </c:pt>
                <c:pt idx="4">
                  <c:v>Noche 2</c:v>
                </c:pt>
                <c:pt idx="5">
                  <c:v>Madrugada</c:v>
                </c:pt>
              </c:strCache>
            </c:strRef>
          </c:cat>
          <c:val>
            <c:numRef>
              <c:f>'Sobre los perfiles'!$B$58:$G$58</c:f>
              <c:numCache>
                <c:formatCode>General</c:formatCode>
                <c:ptCount val="6"/>
                <c:pt idx="0">
                  <c:v>54</c:v>
                </c:pt>
                <c:pt idx="1">
                  <c:v>31</c:v>
                </c:pt>
                <c:pt idx="2">
                  <c:v>33</c:v>
                </c:pt>
                <c:pt idx="3">
                  <c:v>36</c:v>
                </c:pt>
                <c:pt idx="4">
                  <c:v>7</c:v>
                </c:pt>
                <c:pt idx="5">
                  <c:v>7</c:v>
                </c:pt>
              </c:numCache>
            </c:numRef>
          </c:val>
          <c:extLst>
            <c:ext xmlns:c16="http://schemas.microsoft.com/office/drawing/2014/chart" uri="{C3380CC4-5D6E-409C-BE32-E72D297353CC}">
              <c16:uniqueId val="{00000000-4DFB-CB41-952D-25EA05CA9CBB}"/>
            </c:ext>
          </c:extLst>
        </c:ser>
        <c:ser>
          <c:idx val="1"/>
          <c:order val="1"/>
          <c:tx>
            <c:strRef>
              <c:f>'Sobre los perfiles'!$A$59</c:f>
              <c:strCache>
                <c:ptCount val="1"/>
                <c:pt idx="0">
                  <c:v>Medio de comunicación o periodista</c:v>
                </c:pt>
              </c:strCache>
            </c:strRef>
          </c:tx>
          <c:spPr>
            <a:solidFill>
              <a:schemeClr val="accent2"/>
            </a:solidFill>
            <a:ln>
              <a:noFill/>
            </a:ln>
            <a:effectLst/>
          </c:spPr>
          <c:invertIfNegative val="0"/>
          <c:cat>
            <c:strRef>
              <c:f>'Sobre los perfiles'!$B$57:$G$57</c:f>
              <c:strCache>
                <c:ptCount val="6"/>
                <c:pt idx="0">
                  <c:v>Mañana</c:v>
                </c:pt>
                <c:pt idx="1">
                  <c:v>Sobremesa</c:v>
                </c:pt>
                <c:pt idx="2">
                  <c:v>Tarde</c:v>
                </c:pt>
                <c:pt idx="3">
                  <c:v>Noche 1</c:v>
                </c:pt>
                <c:pt idx="4">
                  <c:v>Noche 2</c:v>
                </c:pt>
                <c:pt idx="5">
                  <c:v>Madrugada</c:v>
                </c:pt>
              </c:strCache>
            </c:strRef>
          </c:cat>
          <c:val>
            <c:numRef>
              <c:f>'Sobre los perfiles'!$B$59:$G$59</c:f>
              <c:numCache>
                <c:formatCode>General</c:formatCode>
                <c:ptCount val="6"/>
                <c:pt idx="0">
                  <c:v>24</c:v>
                </c:pt>
                <c:pt idx="1">
                  <c:v>1</c:v>
                </c:pt>
                <c:pt idx="2">
                  <c:v>2</c:v>
                </c:pt>
                <c:pt idx="3">
                  <c:v>2</c:v>
                </c:pt>
                <c:pt idx="4">
                  <c:v>2</c:v>
                </c:pt>
                <c:pt idx="5">
                  <c:v>0</c:v>
                </c:pt>
              </c:numCache>
            </c:numRef>
          </c:val>
          <c:extLst>
            <c:ext xmlns:c16="http://schemas.microsoft.com/office/drawing/2014/chart" uri="{C3380CC4-5D6E-409C-BE32-E72D297353CC}">
              <c16:uniqueId val="{00000001-4DFB-CB41-952D-25EA05CA9CBB}"/>
            </c:ext>
          </c:extLst>
        </c:ser>
        <c:ser>
          <c:idx val="2"/>
          <c:order val="2"/>
          <c:tx>
            <c:strRef>
              <c:f>'Sobre los perfiles'!$A$60</c:f>
              <c:strCache>
                <c:ptCount val="1"/>
                <c:pt idx="0">
                  <c:v>Político</c:v>
                </c:pt>
              </c:strCache>
            </c:strRef>
          </c:tx>
          <c:spPr>
            <a:solidFill>
              <a:schemeClr val="accent3"/>
            </a:solidFill>
            <a:ln>
              <a:noFill/>
            </a:ln>
            <a:effectLst/>
          </c:spPr>
          <c:invertIfNegative val="0"/>
          <c:cat>
            <c:strRef>
              <c:f>'Sobre los perfiles'!$B$57:$G$57</c:f>
              <c:strCache>
                <c:ptCount val="6"/>
                <c:pt idx="0">
                  <c:v>Mañana</c:v>
                </c:pt>
                <c:pt idx="1">
                  <c:v>Sobremesa</c:v>
                </c:pt>
                <c:pt idx="2">
                  <c:v>Tarde</c:v>
                </c:pt>
                <c:pt idx="3">
                  <c:v>Noche 1</c:v>
                </c:pt>
                <c:pt idx="4">
                  <c:v>Noche 2</c:v>
                </c:pt>
                <c:pt idx="5">
                  <c:v>Madrugada</c:v>
                </c:pt>
              </c:strCache>
            </c:strRef>
          </c:cat>
          <c:val>
            <c:numRef>
              <c:f>'Sobre los perfiles'!$B$60:$G$60</c:f>
              <c:numCache>
                <c:formatCode>General</c:formatCode>
                <c:ptCount val="6"/>
                <c:pt idx="0">
                  <c:v>5</c:v>
                </c:pt>
                <c:pt idx="1">
                  <c:v>3</c:v>
                </c:pt>
                <c:pt idx="2">
                  <c:v>0</c:v>
                </c:pt>
                <c:pt idx="3">
                  <c:v>2</c:v>
                </c:pt>
                <c:pt idx="4">
                  <c:v>0</c:v>
                </c:pt>
                <c:pt idx="5">
                  <c:v>1</c:v>
                </c:pt>
              </c:numCache>
            </c:numRef>
          </c:val>
          <c:extLst>
            <c:ext xmlns:c16="http://schemas.microsoft.com/office/drawing/2014/chart" uri="{C3380CC4-5D6E-409C-BE32-E72D297353CC}">
              <c16:uniqueId val="{00000002-4DFB-CB41-952D-25EA05CA9CBB}"/>
            </c:ext>
          </c:extLst>
        </c:ser>
        <c:dLbls>
          <c:showLegendKey val="0"/>
          <c:showVal val="0"/>
          <c:showCatName val="0"/>
          <c:showSerName val="0"/>
          <c:showPercent val="0"/>
          <c:showBubbleSize val="0"/>
        </c:dLbls>
        <c:gapWidth val="150"/>
        <c:overlap val="100"/>
        <c:axId val="530494815"/>
        <c:axId val="530380831"/>
      </c:barChart>
      <c:catAx>
        <c:axId val="5304948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530380831"/>
        <c:crosses val="autoZero"/>
        <c:auto val="1"/>
        <c:lblAlgn val="ctr"/>
        <c:lblOffset val="100"/>
        <c:noMultiLvlLbl val="0"/>
      </c:catAx>
      <c:valAx>
        <c:axId val="53038083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53049481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'Sobre los perfiles'!$A$65</c:f>
              <c:strCache>
                <c:ptCount val="1"/>
                <c:pt idx="0">
                  <c:v>Desconocido</c:v>
                </c:pt>
              </c:strCache>
            </c:strRef>
          </c:tx>
          <c:spPr>
            <a:ln w="28575" cap="rnd">
              <a:solidFill>
                <a:schemeClr val="accent1"/>
              </a:solidFill>
              <a:round/>
            </a:ln>
            <a:effectLst/>
          </c:spPr>
          <c:marker>
            <c:symbol val="none"/>
          </c:marker>
          <c:cat>
            <c:numRef>
              <c:f>'Sobre los perfiles'!$B$64:$G$64</c:f>
              <c:numCache>
                <c:formatCode>m/d/yy</c:formatCode>
                <c:ptCount val="6"/>
                <c:pt idx="0">
                  <c:v>45406</c:v>
                </c:pt>
                <c:pt idx="1">
                  <c:v>45407</c:v>
                </c:pt>
                <c:pt idx="2">
                  <c:v>45408</c:v>
                </c:pt>
                <c:pt idx="3">
                  <c:v>45409</c:v>
                </c:pt>
                <c:pt idx="4">
                  <c:v>45410</c:v>
                </c:pt>
                <c:pt idx="5">
                  <c:v>45411</c:v>
                </c:pt>
              </c:numCache>
            </c:numRef>
          </c:cat>
          <c:val>
            <c:numRef>
              <c:f>'Sobre los perfiles'!$B$65:$G$65</c:f>
              <c:numCache>
                <c:formatCode>General</c:formatCode>
                <c:ptCount val="6"/>
                <c:pt idx="0">
                  <c:v>37</c:v>
                </c:pt>
                <c:pt idx="1">
                  <c:v>43</c:v>
                </c:pt>
                <c:pt idx="2">
                  <c:v>24</c:v>
                </c:pt>
                <c:pt idx="3">
                  <c:v>28</c:v>
                </c:pt>
                <c:pt idx="4">
                  <c:v>34</c:v>
                </c:pt>
                <c:pt idx="5">
                  <c:v>2</c:v>
                </c:pt>
              </c:numCache>
            </c:numRef>
          </c:val>
          <c:smooth val="0"/>
          <c:extLst>
            <c:ext xmlns:c16="http://schemas.microsoft.com/office/drawing/2014/chart" uri="{C3380CC4-5D6E-409C-BE32-E72D297353CC}">
              <c16:uniqueId val="{00000000-4FD5-F94B-916D-9F1EB29A8F45}"/>
            </c:ext>
          </c:extLst>
        </c:ser>
        <c:ser>
          <c:idx val="1"/>
          <c:order val="1"/>
          <c:tx>
            <c:strRef>
              <c:f>'Sobre los perfiles'!$A$66</c:f>
              <c:strCache>
                <c:ptCount val="1"/>
                <c:pt idx="0">
                  <c:v>Medio de comunicación o periodista</c:v>
                </c:pt>
              </c:strCache>
            </c:strRef>
          </c:tx>
          <c:spPr>
            <a:ln w="28575" cap="rnd">
              <a:solidFill>
                <a:schemeClr val="accent2"/>
              </a:solidFill>
              <a:round/>
            </a:ln>
            <a:effectLst/>
          </c:spPr>
          <c:marker>
            <c:symbol val="none"/>
          </c:marker>
          <c:cat>
            <c:numRef>
              <c:f>'Sobre los perfiles'!$B$64:$G$64</c:f>
              <c:numCache>
                <c:formatCode>m/d/yy</c:formatCode>
                <c:ptCount val="6"/>
                <c:pt idx="0">
                  <c:v>45406</c:v>
                </c:pt>
                <c:pt idx="1">
                  <c:v>45407</c:v>
                </c:pt>
                <c:pt idx="2">
                  <c:v>45408</c:v>
                </c:pt>
                <c:pt idx="3">
                  <c:v>45409</c:v>
                </c:pt>
                <c:pt idx="4">
                  <c:v>45410</c:v>
                </c:pt>
                <c:pt idx="5">
                  <c:v>45411</c:v>
                </c:pt>
              </c:numCache>
            </c:numRef>
          </c:cat>
          <c:val>
            <c:numRef>
              <c:f>'Sobre los perfiles'!$B$66:$G$66</c:f>
              <c:numCache>
                <c:formatCode>General</c:formatCode>
                <c:ptCount val="6"/>
                <c:pt idx="0">
                  <c:v>21</c:v>
                </c:pt>
                <c:pt idx="1">
                  <c:v>4</c:v>
                </c:pt>
                <c:pt idx="2">
                  <c:v>1</c:v>
                </c:pt>
                <c:pt idx="3">
                  <c:v>3</c:v>
                </c:pt>
                <c:pt idx="4">
                  <c:v>1</c:v>
                </c:pt>
                <c:pt idx="5">
                  <c:v>1</c:v>
                </c:pt>
              </c:numCache>
            </c:numRef>
          </c:val>
          <c:smooth val="0"/>
          <c:extLst>
            <c:ext xmlns:c16="http://schemas.microsoft.com/office/drawing/2014/chart" uri="{C3380CC4-5D6E-409C-BE32-E72D297353CC}">
              <c16:uniqueId val="{00000001-4FD5-F94B-916D-9F1EB29A8F45}"/>
            </c:ext>
          </c:extLst>
        </c:ser>
        <c:ser>
          <c:idx val="2"/>
          <c:order val="2"/>
          <c:tx>
            <c:strRef>
              <c:f>'Sobre los perfiles'!$A$67</c:f>
              <c:strCache>
                <c:ptCount val="1"/>
                <c:pt idx="0">
                  <c:v>Político</c:v>
                </c:pt>
              </c:strCache>
            </c:strRef>
          </c:tx>
          <c:spPr>
            <a:ln w="28575" cap="rnd">
              <a:solidFill>
                <a:schemeClr val="accent3"/>
              </a:solidFill>
              <a:round/>
            </a:ln>
            <a:effectLst/>
          </c:spPr>
          <c:marker>
            <c:symbol val="none"/>
          </c:marker>
          <c:cat>
            <c:numRef>
              <c:f>'Sobre los perfiles'!$B$64:$G$64</c:f>
              <c:numCache>
                <c:formatCode>m/d/yy</c:formatCode>
                <c:ptCount val="6"/>
                <c:pt idx="0">
                  <c:v>45406</c:v>
                </c:pt>
                <c:pt idx="1">
                  <c:v>45407</c:v>
                </c:pt>
                <c:pt idx="2">
                  <c:v>45408</c:v>
                </c:pt>
                <c:pt idx="3">
                  <c:v>45409</c:v>
                </c:pt>
                <c:pt idx="4">
                  <c:v>45410</c:v>
                </c:pt>
                <c:pt idx="5">
                  <c:v>45411</c:v>
                </c:pt>
              </c:numCache>
            </c:numRef>
          </c:cat>
          <c:val>
            <c:numRef>
              <c:f>'Sobre los perfiles'!$B$67:$G$67</c:f>
              <c:numCache>
                <c:formatCode>General</c:formatCode>
                <c:ptCount val="6"/>
                <c:pt idx="0">
                  <c:v>3</c:v>
                </c:pt>
                <c:pt idx="1">
                  <c:v>4</c:v>
                </c:pt>
                <c:pt idx="2">
                  <c:v>0</c:v>
                </c:pt>
                <c:pt idx="3">
                  <c:v>3</c:v>
                </c:pt>
                <c:pt idx="4">
                  <c:v>1</c:v>
                </c:pt>
                <c:pt idx="5">
                  <c:v>0</c:v>
                </c:pt>
              </c:numCache>
            </c:numRef>
          </c:val>
          <c:smooth val="0"/>
          <c:extLst>
            <c:ext xmlns:c16="http://schemas.microsoft.com/office/drawing/2014/chart" uri="{C3380CC4-5D6E-409C-BE32-E72D297353CC}">
              <c16:uniqueId val="{00000002-4FD5-F94B-916D-9F1EB29A8F45}"/>
            </c:ext>
          </c:extLst>
        </c:ser>
        <c:ser>
          <c:idx val="3"/>
          <c:order val="3"/>
          <c:tx>
            <c:strRef>
              <c:f>'Sobre los perfiles'!$A$68</c:f>
              <c:strCache>
                <c:ptCount val="1"/>
                <c:pt idx="0">
                  <c:v>TOTAL</c:v>
                </c:pt>
              </c:strCache>
            </c:strRef>
          </c:tx>
          <c:spPr>
            <a:ln w="28575" cap="rnd">
              <a:solidFill>
                <a:schemeClr val="accent4"/>
              </a:solidFill>
              <a:round/>
            </a:ln>
            <a:effectLst/>
          </c:spPr>
          <c:marker>
            <c:symbol val="none"/>
          </c:marker>
          <c:cat>
            <c:numRef>
              <c:f>'Sobre los perfiles'!$B$64:$G$64</c:f>
              <c:numCache>
                <c:formatCode>m/d/yy</c:formatCode>
                <c:ptCount val="6"/>
                <c:pt idx="0">
                  <c:v>45406</c:v>
                </c:pt>
                <c:pt idx="1">
                  <c:v>45407</c:v>
                </c:pt>
                <c:pt idx="2">
                  <c:v>45408</c:v>
                </c:pt>
                <c:pt idx="3">
                  <c:v>45409</c:v>
                </c:pt>
                <c:pt idx="4">
                  <c:v>45410</c:v>
                </c:pt>
                <c:pt idx="5">
                  <c:v>45411</c:v>
                </c:pt>
              </c:numCache>
            </c:numRef>
          </c:cat>
          <c:val>
            <c:numRef>
              <c:f>'Sobre los perfiles'!$B$68:$G$68</c:f>
              <c:numCache>
                <c:formatCode>General</c:formatCode>
                <c:ptCount val="6"/>
                <c:pt idx="0">
                  <c:v>61</c:v>
                </c:pt>
                <c:pt idx="1">
                  <c:v>51</c:v>
                </c:pt>
                <c:pt idx="2">
                  <c:v>25</c:v>
                </c:pt>
                <c:pt idx="3">
                  <c:v>34</c:v>
                </c:pt>
                <c:pt idx="4">
                  <c:v>36</c:v>
                </c:pt>
                <c:pt idx="5">
                  <c:v>3</c:v>
                </c:pt>
              </c:numCache>
            </c:numRef>
          </c:val>
          <c:smooth val="0"/>
          <c:extLst>
            <c:ext xmlns:c16="http://schemas.microsoft.com/office/drawing/2014/chart" uri="{C3380CC4-5D6E-409C-BE32-E72D297353CC}">
              <c16:uniqueId val="{00000000-9AF5-B14A-B958-10D5E8E5DCA0}"/>
            </c:ext>
          </c:extLst>
        </c:ser>
        <c:dLbls>
          <c:showLegendKey val="0"/>
          <c:showVal val="0"/>
          <c:showCatName val="0"/>
          <c:showSerName val="0"/>
          <c:showPercent val="0"/>
          <c:showBubbleSize val="0"/>
        </c:dLbls>
        <c:smooth val="0"/>
        <c:axId val="421714991"/>
        <c:axId val="712921583"/>
      </c:lineChart>
      <c:dateAx>
        <c:axId val="421714991"/>
        <c:scaling>
          <c:orientation val="minMax"/>
        </c:scaling>
        <c:delete val="0"/>
        <c:axPos val="b"/>
        <c:numFmt formatCode="m/d/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712921583"/>
        <c:crosses val="autoZero"/>
        <c:auto val="1"/>
        <c:lblOffset val="100"/>
        <c:baseTimeUnit val="days"/>
      </c:dateAx>
      <c:valAx>
        <c:axId val="71292158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217149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'Sobre los perfiles'!$B$69</c:f>
              <c:strCache>
                <c:ptCount val="1"/>
                <c:pt idx="0">
                  <c:v>Cita con repost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'Sobre los perfiles'!$A$70:$A$73</c:f>
              <c:strCache>
                <c:ptCount val="4"/>
                <c:pt idx="0">
                  <c:v>Desconocido</c:v>
                </c:pt>
                <c:pt idx="1">
                  <c:v>Medio de comunicación o periodista</c:v>
                </c:pt>
                <c:pt idx="2">
                  <c:v>Político</c:v>
                </c:pt>
                <c:pt idx="3">
                  <c:v>TOTAL</c:v>
                </c:pt>
              </c:strCache>
            </c:strRef>
          </c:cat>
          <c:val>
            <c:numRef>
              <c:f>'Sobre los perfiles'!$B$70:$B$73</c:f>
              <c:numCache>
                <c:formatCode>General</c:formatCode>
                <c:ptCount val="4"/>
                <c:pt idx="0">
                  <c:v>14</c:v>
                </c:pt>
                <c:pt idx="1">
                  <c:v>3</c:v>
                </c:pt>
                <c:pt idx="2">
                  <c:v>2</c:v>
                </c:pt>
                <c:pt idx="3">
                  <c:v>19</c:v>
                </c:pt>
              </c:numCache>
            </c:numRef>
          </c:val>
          <c:extLst>
            <c:ext xmlns:c16="http://schemas.microsoft.com/office/drawing/2014/chart" uri="{C3380CC4-5D6E-409C-BE32-E72D297353CC}">
              <c16:uniqueId val="{00000000-9A86-424A-B40F-301F8CEFF06A}"/>
            </c:ext>
          </c:extLst>
        </c:ser>
        <c:ser>
          <c:idx val="1"/>
          <c:order val="1"/>
          <c:tx>
            <c:strRef>
              <c:f>'Sobre los perfiles'!$C$69</c:f>
              <c:strCache>
                <c:ptCount val="1"/>
                <c:pt idx="0">
                  <c:v>Enlace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'Sobre los perfiles'!$A$70:$A$73</c:f>
              <c:strCache>
                <c:ptCount val="4"/>
                <c:pt idx="0">
                  <c:v>Desconocido</c:v>
                </c:pt>
                <c:pt idx="1">
                  <c:v>Medio de comunicación o periodista</c:v>
                </c:pt>
                <c:pt idx="2">
                  <c:v>Político</c:v>
                </c:pt>
                <c:pt idx="3">
                  <c:v>TOTAL</c:v>
                </c:pt>
              </c:strCache>
            </c:strRef>
          </c:cat>
          <c:val>
            <c:numRef>
              <c:f>'Sobre los perfiles'!$C$70:$C$73</c:f>
              <c:numCache>
                <c:formatCode>General</c:formatCode>
                <c:ptCount val="4"/>
                <c:pt idx="0">
                  <c:v>17</c:v>
                </c:pt>
                <c:pt idx="1">
                  <c:v>8</c:v>
                </c:pt>
                <c:pt idx="2">
                  <c:v>1</c:v>
                </c:pt>
                <c:pt idx="3">
                  <c:v>26</c:v>
                </c:pt>
              </c:numCache>
            </c:numRef>
          </c:val>
          <c:extLst>
            <c:ext xmlns:c16="http://schemas.microsoft.com/office/drawing/2014/chart" uri="{C3380CC4-5D6E-409C-BE32-E72D297353CC}">
              <c16:uniqueId val="{00000001-9A86-424A-B40F-301F8CEFF06A}"/>
            </c:ext>
          </c:extLst>
        </c:ser>
        <c:ser>
          <c:idx val="2"/>
          <c:order val="2"/>
          <c:tx>
            <c:strRef>
              <c:f>'Sobre los perfiles'!$D$69</c:f>
              <c:strCache>
                <c:ptCount val="1"/>
                <c:pt idx="0">
                  <c:v>Imagen</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'Sobre los perfiles'!$A$70:$A$73</c:f>
              <c:strCache>
                <c:ptCount val="4"/>
                <c:pt idx="0">
                  <c:v>Desconocido</c:v>
                </c:pt>
                <c:pt idx="1">
                  <c:v>Medio de comunicación o periodista</c:v>
                </c:pt>
                <c:pt idx="2">
                  <c:v>Político</c:v>
                </c:pt>
                <c:pt idx="3">
                  <c:v>TOTAL</c:v>
                </c:pt>
              </c:strCache>
            </c:strRef>
          </c:cat>
          <c:val>
            <c:numRef>
              <c:f>'Sobre los perfiles'!$D$70:$D$73</c:f>
              <c:numCache>
                <c:formatCode>General</c:formatCode>
                <c:ptCount val="4"/>
                <c:pt idx="0">
                  <c:v>9</c:v>
                </c:pt>
                <c:pt idx="1">
                  <c:v>0</c:v>
                </c:pt>
                <c:pt idx="2">
                  <c:v>3</c:v>
                </c:pt>
                <c:pt idx="3">
                  <c:v>12</c:v>
                </c:pt>
              </c:numCache>
            </c:numRef>
          </c:val>
          <c:extLst>
            <c:ext xmlns:c16="http://schemas.microsoft.com/office/drawing/2014/chart" uri="{C3380CC4-5D6E-409C-BE32-E72D297353CC}">
              <c16:uniqueId val="{00000002-9A86-424A-B40F-301F8CEFF06A}"/>
            </c:ext>
          </c:extLst>
        </c:ser>
        <c:ser>
          <c:idx val="3"/>
          <c:order val="3"/>
          <c:tx>
            <c:strRef>
              <c:f>'Sobre los perfiles'!$E$69</c:f>
              <c:strCache>
                <c:ptCount val="1"/>
                <c:pt idx="0">
                  <c:v>Solo texto</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'Sobre los perfiles'!$A$70:$A$73</c:f>
              <c:strCache>
                <c:ptCount val="4"/>
                <c:pt idx="0">
                  <c:v>Desconocido</c:v>
                </c:pt>
                <c:pt idx="1">
                  <c:v>Medio de comunicación o periodista</c:v>
                </c:pt>
                <c:pt idx="2">
                  <c:v>Político</c:v>
                </c:pt>
                <c:pt idx="3">
                  <c:v>TOTAL</c:v>
                </c:pt>
              </c:strCache>
            </c:strRef>
          </c:cat>
          <c:val>
            <c:numRef>
              <c:f>'Sobre los perfiles'!$E$70:$E$73</c:f>
              <c:numCache>
                <c:formatCode>General</c:formatCode>
                <c:ptCount val="4"/>
                <c:pt idx="0">
                  <c:v>114</c:v>
                </c:pt>
                <c:pt idx="1">
                  <c:v>7</c:v>
                </c:pt>
                <c:pt idx="2">
                  <c:v>1</c:v>
                </c:pt>
                <c:pt idx="3">
                  <c:v>122</c:v>
                </c:pt>
              </c:numCache>
            </c:numRef>
          </c:val>
          <c:extLst>
            <c:ext xmlns:c16="http://schemas.microsoft.com/office/drawing/2014/chart" uri="{C3380CC4-5D6E-409C-BE32-E72D297353CC}">
              <c16:uniqueId val="{00000003-9A86-424A-B40F-301F8CEFF06A}"/>
            </c:ext>
          </c:extLst>
        </c:ser>
        <c:ser>
          <c:idx val="4"/>
          <c:order val="4"/>
          <c:tx>
            <c:strRef>
              <c:f>'Sobre los perfiles'!$F$69</c:f>
              <c:strCache>
                <c:ptCount val="1"/>
                <c:pt idx="0">
                  <c:v>Vídeo</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'Sobre los perfiles'!$A$70:$A$73</c:f>
              <c:strCache>
                <c:ptCount val="4"/>
                <c:pt idx="0">
                  <c:v>Desconocido</c:v>
                </c:pt>
                <c:pt idx="1">
                  <c:v>Medio de comunicación o periodista</c:v>
                </c:pt>
                <c:pt idx="2">
                  <c:v>Político</c:v>
                </c:pt>
                <c:pt idx="3">
                  <c:v>TOTAL</c:v>
                </c:pt>
              </c:strCache>
            </c:strRef>
          </c:cat>
          <c:val>
            <c:numRef>
              <c:f>'Sobre los perfiles'!$F$70:$F$73</c:f>
              <c:numCache>
                <c:formatCode>General</c:formatCode>
                <c:ptCount val="4"/>
                <c:pt idx="0">
                  <c:v>14</c:v>
                </c:pt>
                <c:pt idx="1">
                  <c:v>13</c:v>
                </c:pt>
                <c:pt idx="2">
                  <c:v>4</c:v>
                </c:pt>
                <c:pt idx="3">
                  <c:v>31</c:v>
                </c:pt>
              </c:numCache>
            </c:numRef>
          </c:val>
          <c:extLst>
            <c:ext xmlns:c16="http://schemas.microsoft.com/office/drawing/2014/chart" uri="{C3380CC4-5D6E-409C-BE32-E72D297353CC}">
              <c16:uniqueId val="{00000004-9A86-424A-B40F-301F8CEFF06A}"/>
            </c:ext>
          </c:extLst>
        </c:ser>
        <c:dLbls>
          <c:showLegendKey val="0"/>
          <c:showVal val="0"/>
          <c:showCatName val="0"/>
          <c:showSerName val="0"/>
          <c:showPercent val="0"/>
          <c:showBubbleSize val="0"/>
        </c:dLbls>
        <c:gapWidth val="150"/>
        <c:overlap val="100"/>
        <c:axId val="1668595183"/>
        <c:axId val="936159359"/>
      </c:barChart>
      <c:catAx>
        <c:axId val="16685951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36159359"/>
        <c:crosses val="autoZero"/>
        <c:auto val="1"/>
        <c:lblAlgn val="ctr"/>
        <c:lblOffset val="100"/>
        <c:noMultiLvlLbl val="0"/>
      </c:catAx>
      <c:valAx>
        <c:axId val="93615935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6859518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381000</xdr:colOff>
      <xdr:row>54</xdr:row>
      <xdr:rowOff>196850</xdr:rowOff>
    </xdr:from>
    <xdr:to>
      <xdr:col>18</xdr:col>
      <xdr:colOff>596900</xdr:colOff>
      <xdr:row>68</xdr:row>
      <xdr:rowOff>95250</xdr:rowOff>
    </xdr:to>
    <xdr:graphicFrame macro="">
      <xdr:nvGraphicFramePr>
        <xdr:cNvPr id="4" name="Gráfico 3">
          <a:extLst>
            <a:ext uri="{FF2B5EF4-FFF2-40B4-BE49-F238E27FC236}">
              <a16:creationId xmlns:a16="http://schemas.microsoft.com/office/drawing/2014/main" id="{C08828B2-0D24-EFFA-97F0-4869C32633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292100</xdr:colOff>
      <xdr:row>69</xdr:row>
      <xdr:rowOff>6350</xdr:rowOff>
    </xdr:from>
    <xdr:to>
      <xdr:col>18</xdr:col>
      <xdr:colOff>508000</xdr:colOff>
      <xdr:row>82</xdr:row>
      <xdr:rowOff>107950</xdr:rowOff>
    </xdr:to>
    <xdr:graphicFrame macro="">
      <xdr:nvGraphicFramePr>
        <xdr:cNvPr id="5" name="Gráfico 4">
          <a:extLst>
            <a:ext uri="{FF2B5EF4-FFF2-40B4-BE49-F238E27FC236}">
              <a16:creationId xmlns:a16="http://schemas.microsoft.com/office/drawing/2014/main" id="{FC866E0F-F21A-F1A8-A443-37AA94CE503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292100</xdr:colOff>
      <xdr:row>83</xdr:row>
      <xdr:rowOff>158750</xdr:rowOff>
    </xdr:from>
    <xdr:to>
      <xdr:col>18</xdr:col>
      <xdr:colOff>508000</xdr:colOff>
      <xdr:row>97</xdr:row>
      <xdr:rowOff>57150</xdr:rowOff>
    </xdr:to>
    <xdr:graphicFrame macro="">
      <xdr:nvGraphicFramePr>
        <xdr:cNvPr id="2" name="Gráfico 1">
          <a:extLst>
            <a:ext uri="{FF2B5EF4-FFF2-40B4-BE49-F238E27FC236}">
              <a16:creationId xmlns:a16="http://schemas.microsoft.com/office/drawing/2014/main" id="{62C57A13-7434-5884-DC1D-18A61ECB9E3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5516.037442939814" createdVersion="8" refreshedVersion="8" minRefreshableVersion="3" recordCount="210" xr:uid="{3C1F82CD-555E-2143-88B8-2FB2D3D81028}">
  <cacheSource type="worksheet">
    <worksheetSource ref="A1:T211" sheet="Hoja para tablas"/>
  </cacheSource>
  <cacheFields count="18">
    <cacheField name="Enlace" numFmtId="0">
      <sharedItems/>
    </cacheField>
    <cacheField name="Nombre de usuario" numFmtId="0">
      <sharedItems containsMixedTypes="1" containsNumber="1" containsInteger="1" minValue="18921981" maxValue="18921981"/>
    </cacheField>
    <cacheField name="Tipo (político, Medio de comunicación o periodista, Desconocido, otro)" numFmtId="0">
      <sharedItems count="3">
        <s v="Medio de comunicación o periodista"/>
        <s v="Político"/>
        <s v="Desconocido"/>
      </sharedItems>
    </cacheField>
    <cacheField name="Nº de seguidores" numFmtId="0">
      <sharedItems containsSemiMixedTypes="0" containsString="0" containsNumber="1" containsInteger="1" minValue="0" maxValue="2300000"/>
    </cacheField>
    <cacheField name="Fecha" numFmtId="14">
      <sharedItems containsSemiMixedTypes="0" containsNonDate="0" containsDate="1" containsString="0" minDate="2024-04-24T00:00:00" maxDate="2024-04-30T00:00:00" count="6">
        <d v="2024-04-24T00:00:00"/>
        <d v="2024-04-25T00:00:00"/>
        <d v="2024-04-26T00:00:00"/>
        <d v="2024-04-27T00:00:00"/>
        <d v="2024-04-28T00:00:00"/>
        <d v="2024-04-29T00:00:00"/>
      </sharedItems>
    </cacheField>
    <cacheField name="Franja" numFmtId="14">
      <sharedItems/>
    </cacheField>
    <cacheField name="Hora" numFmtId="164">
      <sharedItems containsSemiMixedTypes="0" containsNonDate="0" containsDate="1" containsString="0" minDate="1899-12-30T00:03:00" maxDate="1899-12-30T23:58:00"/>
    </cacheField>
    <cacheField name="Tipo de construcción (texto, cita con repost, imagen, vídeo, enlace)" numFmtId="0">
      <sharedItems count="5">
        <s v="Solo texto"/>
        <s v="Vídeo"/>
        <s v="Cita con repost"/>
        <s v="Enlace"/>
        <s v="imagen"/>
      </sharedItems>
    </cacheField>
    <cacheField name="Nº me gusta" numFmtId="0">
      <sharedItems containsSemiMixedTypes="0" containsString="0" containsNumber="1" containsInteger="1" minValue="0" maxValue="6000"/>
    </cacheField>
    <cacheField name="Nº repost" numFmtId="0">
      <sharedItems containsSemiMixedTypes="0" containsString="0" containsNumber="1" containsInteger="1" minValue="0" maxValue="2000"/>
    </cacheField>
    <cacheField name="Nº respuestas" numFmtId="0">
      <sharedItems containsSemiMixedTypes="0" containsString="0" containsNumber="1" containsInteger="1" minValue="0" maxValue="70"/>
    </cacheField>
    <cacheField name="Posición con respecto a la decisión del presidente (apoyo, en contra, neutro)" numFmtId="0">
      <sharedItems/>
    </cacheField>
    <cacheField name="Posición con respecto a los argumentos del presidente (apoyo, en contra, neutro)" numFmtId="0">
      <sharedItems/>
    </cacheField>
    <cacheField name="¿Aporta argumentación/solución al problema de la desinformación?" numFmtId="0">
      <sharedItems count="21">
        <s v="No"/>
        <s v="Sí(impulsar ley de medios)"/>
        <s v="Sí(denunciar a toda la prensa)"/>
        <s v="Sí(impedir que los pseudomedios reciban dinero público)"/>
        <s v="Sí(que Pedro Sánchez legisle contra el lawfare, las denuncias falsas, la desinformación y las corruptelas de los partidos)"/>
        <s v="Sí(la movilización popular)"/>
        <s v="Sí(presentar una batería de medidas contra el lawfare, la desinformación y la mentira política)"/>
        <s v="Sí(soluciones de Estado)"/>
        <s v="Sí(un pacto de estado contra la desinformación)"/>
        <s v="Sí(sancionar los bulos)"/>
        <s v="Sí(multas y sanciones)"/>
        <s v="Sí(pacto de Estado)"/>
        <s v="Sí(crear una ley contra los bulos)"/>
        <s v="Sí(Nocreer nada de medios de las cloacas)"/>
        <s v="Sí(aprobar una ley para crear el Consejo General de Colegios de Periodistas)"/>
        <s v="Sí(acabar el fascismo nazi de mierda y sus medios de desinformación)"/>
        <s v="Sí(sacar a la derecha de las instituciones y encarcelar a los fascistas)"/>
        <s v="Sí(legislas contra los bulos y la desinformación)"/>
        <s v="Sí(apostar por una plena democracia, reNovar el CGPJ y crear una ley de medios para impedir los bulos y desinformación y posterior acoso)"/>
        <s v="Sí(una ley sobre el Consejo General de Colegios de Periodistas)"/>
        <s v="Sí(ilegalizar la mentira en los medios)"/>
      </sharedItems>
    </cacheField>
    <cacheField name="Temática (catálogo Gamir-Ríos y Sánchez-Castillo, 2022 + desinformación)" numFmtId="0">
      <sharedItems/>
    </cacheField>
    <cacheField name="Escala de intensidad de odio (Ministerio de Inclusión, Seguridad Social y Migraciones)" numFmtId="0">
      <sharedItems/>
    </cacheField>
    <cacheField name="¿Hace referencia a líderes, ideologías o partidos? (especificar cuál y solo en caso de odio en la anterior columna)" numFmtId="0">
      <sharedItems/>
    </cacheField>
    <cacheField name="Tipo de lenguaje (Noriega e Iribarren, 2012; Miró-Llinares, 2016)"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0">
  <r>
    <s v="https://x.com/FjaureguiC/status/1783030909828026470"/>
    <s v="FjaureguiC"/>
    <x v="0"/>
    <n v="30500"/>
    <x v="0"/>
    <s v="Mañana"/>
    <d v="1899-12-30T09:11:00"/>
    <x v="0"/>
    <n v="1"/>
    <n v="0"/>
    <n v="1"/>
    <s v="No consta"/>
    <s v="Neutro"/>
    <x v="0"/>
    <s v="Crispación vs. consenso"/>
    <s v="Discurso neutro"/>
    <s v="No aplica"/>
    <s v="No aplica"/>
  </r>
  <r>
    <s v="https://x.com/eldiarioes/status/1783031492215545923"/>
    <s v="eldiarioes"/>
    <x v="0"/>
    <n v="1400000"/>
    <x v="0"/>
    <s v="Mañana"/>
    <d v="1899-12-30T09:13:00"/>
    <x v="1"/>
    <n v="131"/>
    <n v="29"/>
    <n v="3"/>
    <s v="No consta"/>
    <s v="Neutro"/>
    <x v="0"/>
    <s v="Crispación vs. consenso"/>
    <s v="Discurso neutro"/>
    <s v="No aplica"/>
    <s v="No aplica"/>
  </r>
  <r>
    <s v="https://x.com/LauTeruel/status/1783032004969173148"/>
    <s v="LauTeruel"/>
    <x v="0"/>
    <n v="3523"/>
    <x v="0"/>
    <s v="Mañana"/>
    <d v="1899-12-30T09:15:00"/>
    <x v="2"/>
    <n v="0"/>
    <n v="0"/>
    <n v="0"/>
    <s v="No consta"/>
    <s v="Neutro"/>
    <x v="0"/>
    <s v="Crispación vs. consenso"/>
    <s v="Discurso neutro"/>
    <s v="No aplica"/>
    <s v="No aplica"/>
  </r>
  <r>
    <s v="https://x.com/La_SER/status/1783032421664882733"/>
    <s v="LaSer"/>
    <x v="0"/>
    <n v="1400000"/>
    <x v="0"/>
    <s v="Mañana"/>
    <d v="1899-12-30T09:17:00"/>
    <x v="1"/>
    <n v="877"/>
    <n v="294"/>
    <n v="15"/>
    <s v="No consta"/>
    <s v="Neutro"/>
    <x v="0"/>
    <s v="Crispación vs. consenso"/>
    <s v="Discurso neutro"/>
    <s v="No aplica"/>
    <s v="No aplica"/>
  </r>
  <r>
    <s v="https://x.com/democrata_info/status/1783032984699842740"/>
    <s v="democrata_info"/>
    <x v="0"/>
    <n v="7273"/>
    <x v="0"/>
    <s v="Mañana"/>
    <d v="1899-12-30T09:19:00"/>
    <x v="1"/>
    <n v="0"/>
    <n v="0"/>
    <n v="0"/>
    <s v="No consta"/>
    <s v="Neutro"/>
    <x v="0"/>
    <s v="Justicia, calidad democrática, corrupción y transparencia"/>
    <s v="Discurso neutro"/>
    <s v="No aplica"/>
    <s v="No aplica"/>
  </r>
  <r>
    <s v="https://x.com/abc_es/status/1783033071119261913"/>
    <s v="abc_es"/>
    <x v="0"/>
    <n v="2300000"/>
    <x v="0"/>
    <s v="Mañana"/>
    <d v="1899-12-30T09:19:00"/>
    <x v="1"/>
    <n v="4"/>
    <n v="1"/>
    <n v="4"/>
    <s v="No consta"/>
    <s v="Neutro"/>
    <x v="0"/>
    <s v="Crispación vs. consenso"/>
    <s v="Discurso neutro"/>
    <s v="No aplica"/>
    <s v="No aplica"/>
  </r>
  <r>
    <s v="https://x.com/europapress/status/1783033084054495512"/>
    <s v="europapress"/>
    <x v="0"/>
    <n v="1500000"/>
    <x v="0"/>
    <s v="Mañana"/>
    <d v="1899-12-30T09:19:00"/>
    <x v="1"/>
    <n v="64"/>
    <n v="39"/>
    <n v="26"/>
    <s v="No consta"/>
    <s v="Neutro"/>
    <x v="0"/>
    <s v="Crispación vs. consenso"/>
    <s v="Discurso neutro"/>
    <s v="No aplica"/>
    <s v="No aplica"/>
  </r>
  <r>
    <s v="https://x.com/rtvenoticias/status/1783033408232231172"/>
    <s v="rtvenoticias"/>
    <x v="0"/>
    <n v="1500000"/>
    <x v="0"/>
    <s v="Mañana"/>
    <d v="1899-12-30T09:21:00"/>
    <x v="1"/>
    <n v="107"/>
    <n v="48"/>
    <n v="9"/>
    <s v="No consta"/>
    <s v="Neutro"/>
    <x v="0"/>
    <s v="Crispación vs. consenso"/>
    <s v="Discurso neutro"/>
    <s v="No aplica"/>
    <s v="No aplica"/>
  </r>
  <r>
    <s v="https://x.com/LaColmenaDiario/status/1783035616873066530"/>
    <s v="LaColmenaDiario"/>
    <x v="0"/>
    <n v="594"/>
    <x v="0"/>
    <s v="Mañana"/>
    <d v="1899-12-30T09:29:00"/>
    <x v="1"/>
    <n v="3"/>
    <n v="0"/>
    <n v="0"/>
    <s v="No consta"/>
    <s v="Neutro"/>
    <x v="0"/>
    <s v="Crispación vs. consenso"/>
    <s v="Discurso neutro"/>
    <s v="No aplica"/>
    <s v="No aplica"/>
  </r>
  <r>
    <s v="https://x.com/Ritaalberdi/status/1783037325963895291"/>
    <s v="Ritaalberdi"/>
    <x v="1"/>
    <n v="5052"/>
    <x v="0"/>
    <s v="Mañana"/>
    <d v="1899-12-30T09:36:00"/>
    <x v="1"/>
    <n v="99"/>
    <n v="63"/>
    <n v="7"/>
    <s v="No consta"/>
    <s v="Neutro"/>
    <x v="0"/>
    <s v="Crispación vs. consenso"/>
    <s v="Discurso neutro"/>
    <s v="No aplica"/>
    <s v="No aplica"/>
  </r>
  <r>
    <s v="https://x.com/eldiarioes/status/1783038090321293791"/>
    <s v="eldiarioes"/>
    <x v="0"/>
    <n v="1400000"/>
    <x v="0"/>
    <s v="Mañana"/>
    <d v="1899-12-30T09:39:00"/>
    <x v="3"/>
    <n v="19"/>
    <n v="8"/>
    <n v="4"/>
    <s v="No consta"/>
    <s v="Neutro"/>
    <x v="0"/>
    <s v="Crispación vs. consenso"/>
    <s v="Discurso neutro"/>
    <s v="No aplica"/>
    <s v="No aplica"/>
  </r>
  <r>
    <s v="https://x.com/Bolboretaroja/status/1783038135724892576"/>
    <s v="Bolboretaroja"/>
    <x v="2"/>
    <n v="5676"/>
    <x v="0"/>
    <s v="Mañana"/>
    <d v="1899-12-30T09:39:00"/>
    <x v="1"/>
    <n v="562"/>
    <n v="227"/>
    <n v="70"/>
    <s v="No consta"/>
    <s v="Apoyo"/>
    <x v="0"/>
    <s v="Crispación vs. consenso"/>
    <s v="Discurso neutro"/>
    <s v="No aplica"/>
    <s v="No aplica"/>
  </r>
  <r>
    <s v="https://x.com/Jedi_Sanfermin/status/1783041112547926101"/>
    <s v="Jedi_Sanfermin"/>
    <x v="2"/>
    <n v="22100"/>
    <x v="0"/>
    <s v="Mañana"/>
    <d v="1899-12-30T09:51:00"/>
    <x v="3"/>
    <n v="0"/>
    <n v="0"/>
    <n v="0"/>
    <s v="No consta"/>
    <s v="Neutro"/>
    <x v="0"/>
    <s v="Crispación vs. consenso"/>
    <s v="Discurso neutro"/>
    <s v="No aplica"/>
    <s v="No aplica"/>
  </r>
  <r>
    <s v="https://x.com/elespanolcom/status/1783044425863561530"/>
    <s v="elespanolcom"/>
    <x v="0"/>
    <n v="517200"/>
    <x v="0"/>
    <s v="Mañana"/>
    <d v="1899-12-30T10:04:00"/>
    <x v="1"/>
    <n v="3"/>
    <n v="1"/>
    <n v="2"/>
    <s v="No consta"/>
    <s v="Neutro"/>
    <x v="0"/>
    <s v="Crispación vs. consenso"/>
    <s v="Discurso neutro"/>
    <s v="No aplica"/>
    <s v="No aplica"/>
  </r>
  <r>
    <s v="https://x.com/Jedi_Sanfermin/status/1783046508494946550"/>
    <s v="Jedi_Sanfermin"/>
    <x v="2"/>
    <n v="22100"/>
    <x v="0"/>
    <s v="Mañana"/>
    <d v="1899-12-30T10:13:00"/>
    <x v="3"/>
    <n v="1"/>
    <n v="0"/>
    <n v="0"/>
    <s v="No consta"/>
    <s v="Neutro"/>
    <x v="0"/>
    <s v="Crispación vs. consenso"/>
    <s v="Discurso neutro"/>
    <s v="No aplica"/>
    <s v="No aplica"/>
  </r>
  <r>
    <s v="https://x.com/El_Plural/status/1783048668272013711"/>
    <s v="El_Plural"/>
    <x v="0"/>
    <n v="115000"/>
    <x v="0"/>
    <s v="Mañana"/>
    <d v="1899-12-30T10:21:00"/>
    <x v="1"/>
    <n v="9"/>
    <n v="8"/>
    <n v="1"/>
    <s v="No consta"/>
    <s v="Apoyo"/>
    <x v="0"/>
    <s v="Crispación vs. consenso"/>
    <s v="Discurso neutro"/>
    <s v="No aplica"/>
    <s v="No aplica"/>
  </r>
  <r>
    <s v="https://x.com/El_Plural/status/1783051416107454894"/>
    <s v="El_Plural"/>
    <x v="0"/>
    <n v="115000"/>
    <x v="0"/>
    <s v="Mañana"/>
    <d v="1899-12-30T10:32:00"/>
    <x v="1"/>
    <n v="3"/>
    <n v="1"/>
    <n v="0"/>
    <s v="No consta"/>
    <s v="Apoyo"/>
    <x v="0"/>
    <s v="Crispación vs. consenso"/>
    <s v="Discurso neutro"/>
    <s v="No aplica"/>
    <s v="No aplica"/>
  </r>
  <r>
    <s v="https://x.com/apoyoamarlaska/status/1783051788020588604"/>
    <s v="apoyoamarlaska"/>
    <x v="1"/>
    <n v="7751"/>
    <x v="0"/>
    <s v="Mañana"/>
    <d v="1899-12-30T10:34:00"/>
    <x v="1"/>
    <n v="255"/>
    <n v="81"/>
    <n v="1"/>
    <s v="No consta"/>
    <s v="Neutro"/>
    <x v="0"/>
    <s v="Crispación vs. consenso"/>
    <s v="Discurso neutro"/>
    <s v="No aplica"/>
    <s v="No aplica"/>
  </r>
  <r>
    <s v="https://x.com/TheObjective_es/status/1783055640857858142"/>
    <s v="TheObjective_es"/>
    <x v="0"/>
    <n v="175900"/>
    <x v="0"/>
    <s v="Mañana"/>
    <d v="1899-12-30T10:49:00"/>
    <x v="3"/>
    <n v="14"/>
    <n v="5"/>
    <n v="4"/>
    <s v="No consta"/>
    <s v="Neutro"/>
    <x v="0"/>
    <s v="Crispación vs. consenso"/>
    <s v="Discurso neutro"/>
    <s v="No aplica"/>
    <s v="No aplica"/>
  </r>
  <r>
    <s v="https://x.com/YoSoyMaite/status/1783059783483904108"/>
    <s v="YoSoyMaite"/>
    <x v="2"/>
    <n v="1824"/>
    <x v="0"/>
    <s v="Mañana"/>
    <d v="1899-12-30T11:05:00"/>
    <x v="1"/>
    <n v="0"/>
    <n v="0"/>
    <n v="0"/>
    <s v="No consta"/>
    <s v="Neutro"/>
    <x v="0"/>
    <s v="Justicia, calidad democrática, corrupción y transparencia"/>
    <s v="Discurso neutro"/>
    <s v="No aplica"/>
    <s v="No aplica"/>
  </r>
  <r>
    <s v="https://x.com/europapress/status/1783060318928720208"/>
    <s v="europapress"/>
    <x v="0"/>
    <n v="1500000"/>
    <x v="0"/>
    <s v="Mañana"/>
    <d v="1899-12-30T11:08:00"/>
    <x v="3"/>
    <n v="7"/>
    <n v="3"/>
    <n v="1"/>
    <s v="No consta"/>
    <s v="Neutro"/>
    <x v="0"/>
    <s v="Crispación vs. consenso"/>
    <s v="Discurso neutro"/>
    <s v="No aplica"/>
    <s v="No aplica"/>
  </r>
  <r>
    <s v="https://x.com/miguelhotero/status/1783062784651022722"/>
    <s v="miguelhotero"/>
    <x v="0"/>
    <n v="2000000"/>
    <x v="0"/>
    <s v="Mañana"/>
    <d v="1899-12-30T11:17:00"/>
    <x v="0"/>
    <n v="2"/>
    <n v="1"/>
    <n v="0"/>
    <s v="No consta"/>
    <s v="Neutro"/>
    <x v="0"/>
    <s v="Justicia, calidad democrática, corrupción y transparencia"/>
    <s v="Discurso neutro"/>
    <s v="No aplica"/>
    <s v="No aplica"/>
  </r>
  <r>
    <s v="https://x.com/NonNobis10/status/1783076186781843642"/>
    <s v="NonNobis10"/>
    <x v="0"/>
    <n v="15300"/>
    <x v="0"/>
    <s v="Mañana"/>
    <d v="1899-12-30T12:11:00"/>
    <x v="1"/>
    <n v="2"/>
    <n v="1"/>
    <n v="1"/>
    <s v="No consta"/>
    <s v="Neutro"/>
    <x v="0"/>
    <s v="Justicia, calidad democrática, corrupción y transparencia"/>
    <s v="Discurso neutro"/>
    <s v="No aplica"/>
    <s v="No aplica"/>
  </r>
  <r>
    <s v="https://x.com/PezAntonio/status/1783082851769958461"/>
    <s v="PezAntonio"/>
    <x v="2"/>
    <n v="22700"/>
    <x v="0"/>
    <s v="Mañana"/>
    <d v="1899-12-30T12:37:00"/>
    <x v="3"/>
    <n v="4"/>
    <n v="2"/>
    <n v="0"/>
    <s v="No consta"/>
    <s v="Neutro"/>
    <x v="0"/>
    <s v="Crispación vs. consenso"/>
    <s v="Discurso neutro"/>
    <s v="No aplica"/>
    <s v="No aplica"/>
  </r>
  <r>
    <s v="https://x.com/glopllu69/status/1783092967529451799"/>
    <s v="glopllu69"/>
    <x v="2"/>
    <n v="1313"/>
    <x v="0"/>
    <s v="Mañana"/>
    <d v="1899-12-30T13:17:00"/>
    <x v="0"/>
    <n v="1"/>
    <n v="0"/>
    <n v="1"/>
    <s v="No consta"/>
    <s v="Apoyo"/>
    <x v="0"/>
    <s v="Desinformación"/>
    <s v="Discurso neutro"/>
    <s v="No aplica"/>
    <s v="No aplica"/>
  </r>
  <r>
    <s v="https://x.com/OhPeriodista/status/1783100947809308973"/>
    <s v="OhPeriodista"/>
    <x v="0"/>
    <n v="3298"/>
    <x v="0"/>
    <s v="Mañana"/>
    <d v="1899-12-30T13:49:00"/>
    <x v="1"/>
    <n v="4"/>
    <n v="1"/>
    <n v="0"/>
    <s v="No consta"/>
    <s v="En contra"/>
    <x v="0"/>
    <s v="Desinformación"/>
    <s v="Discurso neutro"/>
    <s v="No aplica"/>
    <s v="No aplica"/>
  </r>
  <r>
    <s v="https://x.com/OhPeriodista/status/1783104439940792365"/>
    <s v="OhPeriodista"/>
    <x v="0"/>
    <n v="3298"/>
    <x v="0"/>
    <s v="Sobremesa"/>
    <d v="1899-12-30T14:03:00"/>
    <x v="1"/>
    <n v="2"/>
    <n v="0"/>
    <n v="0"/>
    <s v="No consta"/>
    <s v="Neutro"/>
    <x v="0"/>
    <s v="Justicia, calidad democrática, corrupción y transparencia"/>
    <s v="Discurso neutro"/>
    <s v="No aplica"/>
    <s v="No aplica"/>
  </r>
  <r>
    <s v="https://x.com/DeusVul94229466/status/1783116344436605222"/>
    <s v="DeusVul94229466"/>
    <x v="2"/>
    <n v="21000"/>
    <x v="0"/>
    <s v="Sobremesa"/>
    <d v="1899-12-30T14:50:00"/>
    <x v="1"/>
    <n v="9"/>
    <n v="1"/>
    <n v="2"/>
    <s v="No consta"/>
    <s v="Neutro"/>
    <x v="0"/>
    <s v="Desinformación"/>
    <s v="Discurso neutro"/>
    <s v="No aplica"/>
    <s v="No aplica"/>
  </r>
  <r>
    <s v="https://x.com/damasco1812/status/1783133462175567941"/>
    <s v="damasco1812"/>
    <x v="2"/>
    <n v="2190"/>
    <x v="0"/>
    <s v="Sobremesa"/>
    <d v="1899-12-30T15:58:00"/>
    <x v="3"/>
    <n v="2"/>
    <n v="1"/>
    <n v="0"/>
    <s v="No consta"/>
    <s v="Apoyo"/>
    <x v="0"/>
    <s v="Crispación vs. consenso"/>
    <s v="Discurso neutro"/>
    <s v="No aplica"/>
    <s v="No aplica"/>
  </r>
  <r>
    <s v="https://x.com/ferna1_diez/status/1783136389090967751"/>
    <s v="ferna1_diez"/>
    <x v="2"/>
    <n v="4506"/>
    <x v="0"/>
    <s v="Sobremesa"/>
    <d v="1899-12-30T16:10:00"/>
    <x v="3"/>
    <n v="0"/>
    <n v="0"/>
    <n v="0"/>
    <s v="No consta"/>
    <s v="Neutro"/>
    <x v="0"/>
    <s v="Crispación vs. consenso"/>
    <s v="Discurso neutro"/>
    <s v="No aplica"/>
    <s v="No aplica"/>
  </r>
  <r>
    <s v="https://x.com/vdiazm1_diaz/status/1783138145199866283"/>
    <s v="vdiazm1_diaz"/>
    <x v="2"/>
    <n v="239"/>
    <x v="0"/>
    <s v="Sobremesa"/>
    <d v="1899-12-30T16:17:00"/>
    <x v="3"/>
    <n v="0"/>
    <n v="0"/>
    <n v="0"/>
    <s v="No consta"/>
    <s v="Apoyo"/>
    <x v="0"/>
    <s v="Crispación vs. consenso"/>
    <s v="Discurso neutro"/>
    <s v="No aplica"/>
    <s v="No aplica"/>
  </r>
  <r>
    <s v="https://x.com/18921981/status/1783139657699479733"/>
    <n v="18921981"/>
    <x v="2"/>
    <n v="348"/>
    <x v="0"/>
    <s v="Sobremesa"/>
    <d v="1899-12-30T16:23:00"/>
    <x v="3"/>
    <n v="0"/>
    <n v="0"/>
    <n v="0"/>
    <s v="No consta"/>
    <s v="Apoyo"/>
    <x v="0"/>
    <s v="Crispación vs. consenso"/>
    <s v="Discurso neutro"/>
    <s v="No aplica"/>
    <s v="No aplica"/>
  </r>
  <r>
    <s v="https://x.com/EmilioDeLa63258/status/1783152306772398179"/>
    <s v="EmilioDeLa63258"/>
    <x v="2"/>
    <n v="19"/>
    <x v="0"/>
    <s v="Sobremesa"/>
    <d v="1899-12-30T17:13:00"/>
    <x v="0"/>
    <n v="0"/>
    <n v="0"/>
    <n v="0"/>
    <s v="No consta"/>
    <s v="Apoyo"/>
    <x v="0"/>
    <s v="Justicia, calidad democrática, corrupción y transparencia"/>
    <s v="Discurso neutro"/>
    <s v="No aplica"/>
    <s v="No aplica"/>
  </r>
  <r>
    <s v="https://x.com/anasaura695/status/1783159074558705787"/>
    <s v="anasaura695"/>
    <x v="2"/>
    <n v="79"/>
    <x v="0"/>
    <s v="Sobremesa"/>
    <d v="1899-12-30T17:40:00"/>
    <x v="0"/>
    <n v="0"/>
    <n v="0"/>
    <n v="0"/>
    <s v="No consta"/>
    <s v="En contra"/>
    <x v="0"/>
    <s v="Balances detallados de la acción de gobierno"/>
    <s v="Odio ofensa"/>
    <s v="Pedro Sánchez"/>
    <s v="Lenguaje insultante o degradante"/>
  </r>
  <r>
    <s v="https://x.com/ahbcanariaslp/status/1783173763225272526"/>
    <s v="ahbcanariaslp"/>
    <x v="2"/>
    <n v="7"/>
    <x v="0"/>
    <s v="Sobremesa"/>
    <d v="1899-12-30T18:38:00"/>
    <x v="0"/>
    <n v="0"/>
    <n v="0"/>
    <n v="0"/>
    <s v="No consta"/>
    <s v="En contra"/>
    <x v="0"/>
    <s v="Desinformación"/>
    <s v="Odio ofensa"/>
    <s v="Pedro Sánchez y Marlaska"/>
    <s v="Metáforas. Comentarios deshumanizadores"/>
  </r>
  <r>
    <s v="https://x.com/Elna10476048/status/1783181263177724010"/>
    <s v="Elna10476048"/>
    <x v="2"/>
    <n v="882"/>
    <x v="0"/>
    <s v="Tarde"/>
    <d v="1899-12-30T19:08:00"/>
    <x v="1"/>
    <n v="0"/>
    <n v="1"/>
    <n v="0"/>
    <s v="No consta"/>
    <s v="Neutro"/>
    <x v="0"/>
    <s v="Justicia, calidad democrática, corrupción y transparencia"/>
    <s v="Discurso neutro"/>
    <s v="No aplica"/>
    <s v="No aplica"/>
  </r>
  <r>
    <s v="https://x.com/Secomdi/status/1783189398265241977"/>
    <s v="Secomdi"/>
    <x v="2"/>
    <n v="672"/>
    <x v="0"/>
    <s v="Tarde"/>
    <d v="1899-12-30T19:40:00"/>
    <x v="0"/>
    <n v="1"/>
    <n v="0"/>
    <n v="0"/>
    <s v="No consta"/>
    <s v="Apoyo"/>
    <x v="0"/>
    <s v="Crispación vs. consenso"/>
    <s v="Odio ofensa"/>
    <s v="Fachosfera"/>
    <s v="Lenguaje insultante o degradante"/>
  </r>
  <r>
    <s v="https://x.com/Alejandro_Pingu/status/1783190999705039055"/>
    <s v="Alejandro_Pingu"/>
    <x v="2"/>
    <n v="127"/>
    <x v="0"/>
    <s v="Tarde"/>
    <d v="1899-12-30T19:47:00"/>
    <x v="0"/>
    <n v="8"/>
    <n v="1"/>
    <n v="0"/>
    <s v="No consta"/>
    <s v="En contra"/>
    <x v="0"/>
    <s v="Desinformación"/>
    <s v="Odio ofensa"/>
    <s v="Pedro Sánchez"/>
    <s v="Argumento trampa"/>
  </r>
  <r>
    <s v="https://x.com/MaseroJavier/status/1783191286838931464"/>
    <s v="MaseroJavier"/>
    <x v="2"/>
    <n v="449"/>
    <x v="0"/>
    <s v="Tarde"/>
    <d v="1899-12-30T19:48:00"/>
    <x v="3"/>
    <n v="0"/>
    <n v="0"/>
    <n v="0"/>
    <s v="No consta"/>
    <s v="En contra"/>
    <x v="0"/>
    <s v="Desinformación"/>
    <s v="Odio ofensa"/>
    <s v="Pedro Sánchez e Irene Montero"/>
    <s v="Lenguaje insultante o degradante"/>
  </r>
  <r>
    <s v="https://x.com/Alobfa07/status/1783191773017256231"/>
    <s v="Alobfa07"/>
    <x v="2"/>
    <n v="116"/>
    <x v="0"/>
    <s v="Tarde"/>
    <d v="1899-12-30T19:50:00"/>
    <x v="2"/>
    <n v="0"/>
    <n v="0"/>
    <n v="0"/>
    <s v="Apoyo"/>
    <s v="Apoyo"/>
    <x v="0"/>
    <s v="Crispación vs. consenso"/>
    <s v="Odio ofensa"/>
    <s v="La derecha"/>
    <s v="Estereotipo-prejuicio"/>
  </r>
  <r>
    <s v="https://x.com/ricky16081980/status/1783195411215200392"/>
    <s v="ricky16081980"/>
    <x v="2"/>
    <n v="5"/>
    <x v="0"/>
    <s v="Tarde"/>
    <d v="1899-12-30T20:04:00"/>
    <x v="0"/>
    <n v="0"/>
    <n v="0"/>
    <n v="0"/>
    <s v="No consta"/>
    <s v="En contra"/>
    <x v="0"/>
    <s v="Desinformación"/>
    <s v="Odio ofensa"/>
    <s v="Pedro Sánchez y Begoña Gómez"/>
    <s v="Lenguaje insultante o degradante"/>
  </r>
  <r>
    <s v="https://x.com/Alivseperez/status/1783198494582259910"/>
    <s v="Alivseperez"/>
    <x v="2"/>
    <n v="748"/>
    <x v="0"/>
    <s v="Tarde"/>
    <d v="1899-12-30T20:17:00"/>
    <x v="1"/>
    <n v="2"/>
    <n v="1"/>
    <n v="1"/>
    <s v="No consta"/>
    <s v="Neutro"/>
    <x v="0"/>
    <s v="Desinformación"/>
    <s v="Discurso neutro"/>
    <s v="No aplica"/>
    <s v="No aplica"/>
  </r>
  <r>
    <s v="https://x.com/jasesmi/status/1783199432952996297"/>
    <s v="jasesmi"/>
    <x v="2"/>
    <n v="239"/>
    <x v="0"/>
    <s v="Tarde"/>
    <d v="1899-12-30T20:20:00"/>
    <x v="1"/>
    <n v="0"/>
    <n v="0"/>
    <n v="0"/>
    <s v="No consta"/>
    <s v="Neutro"/>
    <x v="0"/>
    <s v="Desinformación"/>
    <s v="Discurso neutro"/>
    <s v="No aplica"/>
    <s v="No aplica"/>
  </r>
  <r>
    <s v="https://x.com/Sergio_MartinC/status/1783202335004766584"/>
    <s v="Sergio_MartinC"/>
    <x v="2"/>
    <n v="933"/>
    <x v="0"/>
    <s v="Noche 1"/>
    <d v="1899-12-30T20:32:00"/>
    <x v="0"/>
    <n v="4"/>
    <n v="0"/>
    <n v="0"/>
    <s v="Apoyo"/>
    <s v="Apoyo"/>
    <x v="0"/>
    <s v="Justicia, calidad democrática, corrupción y transparencia"/>
    <s v="Discurso neutro"/>
    <s v="No aplica"/>
    <s v="No aplica"/>
  </r>
  <r>
    <s v="https://x.com/IndignadaMarta/status/1783203160573542406"/>
    <s v="IndignadaMarta"/>
    <x v="2"/>
    <n v="3956"/>
    <x v="0"/>
    <s v="Noche 1"/>
    <d v="1899-12-30T20:35:00"/>
    <x v="0"/>
    <n v="8"/>
    <n v="0"/>
    <n v="1"/>
    <s v="No consta"/>
    <s v="Apoyo"/>
    <x v="1"/>
    <s v="Justicia, calidad democrática, corrupción y transparencia"/>
    <s v="Discurso neutro"/>
    <s v="No aplica"/>
    <s v="No aplica"/>
  </r>
  <r>
    <s v="https://x.com/SBuabentV/status/1783211605217390946"/>
    <s v="SBuabentV"/>
    <x v="1"/>
    <n v="7207"/>
    <x v="0"/>
    <s v="Noche 1"/>
    <d v="1899-12-30T21:21:00"/>
    <x v="2"/>
    <n v="9"/>
    <n v="4"/>
    <n v="0"/>
    <s v="Apoyo"/>
    <s v="Apoyo"/>
    <x v="0"/>
    <s v="Justicia, calidad democrática, corrupción y transparencia"/>
    <s v="Discurso neutro"/>
    <s v="No aplica"/>
    <s v="No aplica"/>
  </r>
  <r>
    <s v="https://x.com/lluisfglez/status/1783212634780615099"/>
    <s v="lluisfglez"/>
    <x v="2"/>
    <n v="39"/>
    <x v="0"/>
    <s v="Noche 1"/>
    <d v="1899-12-30T21:13:00"/>
    <x v="0"/>
    <n v="0"/>
    <n v="0"/>
    <n v="0"/>
    <s v="En contra"/>
    <s v="En contra"/>
    <x v="0"/>
    <s v="Desinformación"/>
    <s v="Odio ofensa"/>
    <s v="Pedro Sánchez"/>
    <s v="Lenguaje insultante o degradante"/>
  </r>
  <r>
    <s v="https://x.com/GordiGordigoon/status/1783214481469854148"/>
    <s v="GordiGordigoon"/>
    <x v="2"/>
    <n v="50"/>
    <x v="0"/>
    <s v="Noche 1"/>
    <d v="1899-12-30T21:20:00"/>
    <x v="0"/>
    <n v="124"/>
    <n v="10"/>
    <n v="9"/>
    <s v="En contra"/>
    <s v="En contra"/>
    <x v="0"/>
    <s v="Desinformación"/>
    <s v="Odio ofensa"/>
    <s v="Pedro Sánchez"/>
    <s v="Lenguaje insultante o degradante"/>
  </r>
  <r>
    <s v="https://x.com/bolo555/status/1783216338116161642"/>
    <s v="bolo555"/>
    <x v="2"/>
    <n v="597"/>
    <x v="0"/>
    <s v="Noche 1"/>
    <d v="1899-12-30T21:28:00"/>
    <x v="0"/>
    <n v="0"/>
    <n v="0"/>
    <n v="0"/>
    <s v="En contra"/>
    <s v="En contra"/>
    <x v="0"/>
    <s v="Desinformación"/>
    <s v="Odio ofensa"/>
    <s v="Pedro Sánchez"/>
    <s v="Argumento trampa"/>
  </r>
  <r>
    <s v="https://x.com/risquete/status/1783218015162507378"/>
    <s v="risquete"/>
    <x v="0"/>
    <n v="1708"/>
    <x v="0"/>
    <s v="Noche 1"/>
    <d v="1899-12-30T21:34:00"/>
    <x v="2"/>
    <n v="0"/>
    <n v="0"/>
    <n v="0"/>
    <s v="No consta"/>
    <s v="Apoyo"/>
    <x v="0"/>
    <s v="Desinformación"/>
    <s v="Odio ofensa"/>
    <s v="No consta"/>
    <s v="Lenguaje insultante o degradante"/>
  </r>
  <r>
    <s v="https://x.com/marajimenezmart/status/1783223440863891671"/>
    <s v="marajimenezmart"/>
    <x v="2"/>
    <n v="113"/>
    <x v="0"/>
    <s v="Noche 1"/>
    <d v="1899-12-30T21:56:00"/>
    <x v="0"/>
    <n v="1"/>
    <n v="0"/>
    <n v="0"/>
    <s v="No consta"/>
    <s v="Apoyo"/>
    <x v="2"/>
    <s v="Desinformación"/>
    <s v="Odio ofensa"/>
    <s v="No consta"/>
    <s v="Estereotipo-prejuicio"/>
  </r>
  <r>
    <s v="https://x.com/lluisfglez/status/1783224490140352943"/>
    <s v="lluisfglez"/>
    <x v="2"/>
    <n v="40"/>
    <x v="0"/>
    <s v="Noche 1"/>
    <d v="1899-12-30T22:00:00"/>
    <x v="0"/>
    <n v="0"/>
    <n v="0"/>
    <n v="0"/>
    <s v="No consta"/>
    <s v="En contra"/>
    <x v="0"/>
    <s v="Justicia, calidad democrática, corrupción y transparencia"/>
    <s v="Odio ofensa"/>
    <s v="Pedro Sánchez"/>
    <s v="Lenguaje insultante o degradante"/>
  </r>
  <r>
    <s v="https://x.com/danicemo/status/1783226711888273740"/>
    <s v="danicemo"/>
    <x v="2"/>
    <n v="600"/>
    <x v="0"/>
    <s v="Noche 1"/>
    <d v="1899-12-30T22:09:00"/>
    <x v="2"/>
    <n v="0"/>
    <n v="0"/>
    <n v="0"/>
    <s v="Apoyo"/>
    <s v="Apoyo"/>
    <x v="3"/>
    <s v="Desinformación"/>
    <s v="Upstander"/>
    <s v="No aplica"/>
    <s v="No aplica"/>
  </r>
  <r>
    <s v="https://x.com/Pomeryrose/status/1783228181857611801"/>
    <s v="Pomeryrose"/>
    <x v="2"/>
    <n v="507"/>
    <x v="0"/>
    <s v="Noche 1"/>
    <d v="1899-12-30T22:15:00"/>
    <x v="0"/>
    <n v="0"/>
    <n v="0"/>
    <n v="0"/>
    <s v="No consta"/>
    <s v="Apoyo"/>
    <x v="0"/>
    <s v="Desinformación"/>
    <s v="Odio ofensa"/>
    <s v="Feijóo, PP y VOX"/>
    <s v="Lenguaje insultante o degradante"/>
  </r>
  <r>
    <s v="https://x.com/trianondeco/status/1783229947068207510"/>
    <s v="trianondeco"/>
    <x v="2"/>
    <n v="174"/>
    <x v="0"/>
    <s v="Noche 1"/>
    <d v="1899-12-30T22:22:00"/>
    <x v="0"/>
    <n v="1"/>
    <n v="0"/>
    <n v="1"/>
    <s v="No consta"/>
    <s v="En contra"/>
    <x v="0"/>
    <s v="Desinformación"/>
    <s v="Odio ofensa"/>
    <s v="No consta"/>
    <s v="Justificación, bromas, trivialización de la violencia hacia 'los otros'"/>
  </r>
  <r>
    <s v="https://x.com/goldenaddams/status/1783231047875870923"/>
    <s v="goldenaddams"/>
    <x v="2"/>
    <n v="93"/>
    <x v="0"/>
    <s v="Noche 1"/>
    <d v="1899-12-30T22:26:00"/>
    <x v="0"/>
    <n v="0"/>
    <n v="0"/>
    <n v="1"/>
    <s v="No consta"/>
    <s v="Apoyo"/>
    <x v="0"/>
    <s v="Justicia, calidad democrática, corrupción y transparencia"/>
    <s v="Odio ofensa"/>
    <s v="No consta"/>
    <s v="Lenguaje insultante o degradante"/>
  </r>
  <r>
    <s v="https://x.com/chr_hrl_/status/1783239139497775312"/>
    <s v="chr_hrl_"/>
    <x v="2"/>
    <n v="6"/>
    <x v="0"/>
    <s v="Noche 1"/>
    <d v="1899-12-30T22:58:00"/>
    <x v="0"/>
    <n v="0"/>
    <n v="0"/>
    <n v="1"/>
    <s v="No consta"/>
    <s v="Neutro"/>
    <x v="4"/>
    <s v="Justicia, calidad democrática, corrupción y transparencia"/>
    <s v="Discurso neutro"/>
    <s v="No aplica"/>
    <s v="No aplica"/>
  </r>
  <r>
    <s v="https://x.com/KrasnyBor4/status/1783241420309926349"/>
    <s v="KrasnyBor4"/>
    <x v="2"/>
    <n v="76"/>
    <x v="0"/>
    <s v="Noche 1"/>
    <d v="1899-12-30T23:07:00"/>
    <x v="0"/>
    <n v="2"/>
    <n v="0"/>
    <n v="1"/>
    <s v="No consta"/>
    <s v="En contra"/>
    <x v="0"/>
    <s v="Desinformación"/>
    <s v="Odio ofensa"/>
    <s v="Pedro Sánchez"/>
    <s v="Lenguaje insultante o degradante"/>
  </r>
  <r>
    <s v="https://x.com/VoxeadoraG/status/1783244494013333639"/>
    <s v="VoxeadoraG"/>
    <x v="0"/>
    <n v="9317"/>
    <x v="0"/>
    <s v="Noche 1"/>
    <d v="1899-12-30T23:19:00"/>
    <x v="0"/>
    <n v="5"/>
    <n v="2"/>
    <n v="0"/>
    <s v="No consta"/>
    <s v="En contra"/>
    <x v="0"/>
    <s v="Justicia, calidad democrática, corrupción y transparencia"/>
    <s v="Odio ofensa"/>
    <s v="Pedro Sánchez"/>
    <s v="Metáforas. Comentarios deshumanizadores"/>
  </r>
  <r>
    <s v="https://x.com/Luca90852837/status/1783245008423768384"/>
    <s v="Luca90852837"/>
    <x v="2"/>
    <n v="20"/>
    <x v="0"/>
    <s v="Noche 1"/>
    <d v="1899-12-30T23:21:00"/>
    <x v="0"/>
    <n v="1"/>
    <n v="0"/>
    <n v="0"/>
    <s v="No consta"/>
    <s v="En contra"/>
    <x v="0"/>
    <s v="Desinformación"/>
    <s v="Odio ofensa"/>
    <s v="Pedro Sánchez"/>
    <s v="Lenguaje insultante o degradante"/>
  </r>
  <r>
    <s v="https://x.com/MiguelMartinK/status/1783247450179772686"/>
    <s v="MiguelMartinK"/>
    <x v="2"/>
    <n v="423"/>
    <x v="0"/>
    <s v="Noche 1"/>
    <d v="1899-12-30T23:31:00"/>
    <x v="4"/>
    <n v="0"/>
    <n v="0"/>
    <n v="0"/>
    <s v="No consta"/>
    <s v="Neutro"/>
    <x v="0"/>
    <s v="Desinformación"/>
    <s v="Discurso neutro"/>
    <s v="No aplica"/>
    <s v="No aplica"/>
  </r>
  <r>
    <s v="https://x.com/Sen_Ya_Sen/status/1783255515516080307"/>
    <s v="Sen_Ya_Sen"/>
    <x v="2"/>
    <n v="27400"/>
    <x v="1"/>
    <s v="Noche 2"/>
    <d v="1899-12-30T00:03:00"/>
    <x v="0"/>
    <n v="275"/>
    <n v="96"/>
    <n v="53"/>
    <s v="Apoyo"/>
    <s v="Apoyo"/>
    <x v="5"/>
    <s v="Desinformación"/>
    <s v="Upstander"/>
    <s v="No aplica"/>
    <s v="No aplica"/>
  </r>
  <r>
    <s v="https://x.com/SPRInforma/status/1783277994502771082"/>
    <s v="SPRInforma"/>
    <x v="0"/>
    <n v="10600"/>
    <x v="1"/>
    <s v="Noche 2"/>
    <d v="1899-12-30T01:33:00"/>
    <x v="0"/>
    <n v="2"/>
    <n v="0"/>
    <n v="0"/>
    <s v="No consta"/>
    <s v="Neutro"/>
    <x v="0"/>
    <s v="Desinformación"/>
    <s v="Discurso neutro"/>
    <s v="No aplica"/>
    <s v="No aplica"/>
  </r>
  <r>
    <s v="https://x.com/IsabelS64514918/status/1783358305047396666"/>
    <s v="IsabelS64514918"/>
    <x v="2"/>
    <n v="402"/>
    <x v="1"/>
    <s v="Madrugada"/>
    <d v="1899-12-30T06:52:00"/>
    <x v="0"/>
    <n v="1"/>
    <n v="0"/>
    <n v="0"/>
    <s v="No consta"/>
    <s v="Apoyo"/>
    <x v="0"/>
    <s v="Desinformación"/>
    <s v="Odio ofensa"/>
    <s v="No consta"/>
    <s v="Lenguaje insultante o degradante"/>
  </r>
  <r>
    <s v="https://x.com/Lorenzo2Carme/status/1783360871630061674"/>
    <s v="Lorenzo2Carme"/>
    <x v="2"/>
    <n v="75"/>
    <x v="1"/>
    <s v="Mañana"/>
    <d v="1899-12-30T07:02:00"/>
    <x v="0"/>
    <n v="2"/>
    <n v="1"/>
    <n v="0"/>
    <s v="No consta"/>
    <s v="Apoyo"/>
    <x v="0"/>
    <s v="Desinformación"/>
    <s v="Odio ofensa"/>
    <s v="No consta"/>
    <s v="Lenguaje insultante o degradante"/>
  </r>
  <r>
    <s v="https://x.com/LaColeradeOdin/status/1783382553941917992"/>
    <s v="LaColeradeOdin"/>
    <x v="2"/>
    <n v="59"/>
    <x v="1"/>
    <s v="Mañana"/>
    <d v="1899-12-30T08:28:00"/>
    <x v="4"/>
    <n v="0"/>
    <n v="0"/>
    <n v="0"/>
    <s v="No consta"/>
    <s v="En contra"/>
    <x v="0"/>
    <s v="Desinformación"/>
    <s v="Odio ofensa"/>
    <s v="Pedro Sánchez"/>
    <s v="Justificación, bromas, trivialización de la violencia hacia 'los otros'"/>
  </r>
  <r>
    <s v="https://x.com/cairt423/status/1783385129294975259"/>
    <s v="cairt423"/>
    <x v="2"/>
    <n v="194"/>
    <x v="1"/>
    <s v="Mañana"/>
    <d v="1899-12-30T08:38:00"/>
    <x v="0"/>
    <n v="5"/>
    <n v="1"/>
    <n v="0"/>
    <s v="No consta"/>
    <s v="Apoyo"/>
    <x v="0"/>
    <s v="Desinformación"/>
    <s v="Odio ofensa"/>
    <s v="No consta"/>
    <s v="Lenguaje insultante o degradante"/>
  </r>
  <r>
    <s v="https://x.com/mario_olvega/status/1783403376757084218"/>
    <s v="mario_olvega"/>
    <x v="1"/>
    <n v="435"/>
    <x v="1"/>
    <s v="Mañana"/>
    <d v="1899-12-30T09:51:00"/>
    <x v="0"/>
    <n v="0"/>
    <n v="0"/>
    <n v="0"/>
    <s v="No consta"/>
    <s v="Apoyo"/>
    <x v="6"/>
    <s v="Desinformación"/>
    <s v="Discurso neutro"/>
    <s v="No aplica"/>
    <s v="No aplica"/>
  </r>
  <r>
    <s v="https://x.com/MadridDecadente/status/1783404980273111470"/>
    <s v="MadridDecadente"/>
    <x v="2"/>
    <n v="23700"/>
    <x v="1"/>
    <s v="Mañana"/>
    <d v="1899-12-30T09:57:00"/>
    <x v="4"/>
    <n v="134"/>
    <n v="44"/>
    <n v="11"/>
    <s v="No consta"/>
    <s v="Apoyo"/>
    <x v="0"/>
    <s v="Justicia, calidad democrática, corrupción y transparencia"/>
    <s v="Odio ofensa"/>
    <s v="No consta"/>
    <s v="Lenguaje insultante o degradante"/>
  </r>
  <r>
    <s v="https://x.com/helloimalguien/status/1783406651212521668"/>
    <s v="helloimalguien"/>
    <x v="2"/>
    <n v="4"/>
    <x v="1"/>
    <s v="Mañana"/>
    <d v="1899-12-30T10:04:00"/>
    <x v="0"/>
    <n v="0"/>
    <n v="0"/>
    <n v="0"/>
    <s v="No consta"/>
    <s v="Neutro"/>
    <x v="0"/>
    <s v="Promoción del partido"/>
    <s v="Discurso neutro"/>
    <s v="No aplica"/>
    <s v="No aplica"/>
  </r>
  <r>
    <s v="https://x.com/ecodiuku/status/1783407311664374137"/>
    <s v="ecodiuku"/>
    <x v="2"/>
    <n v="8441"/>
    <x v="1"/>
    <s v="Mañana"/>
    <d v="1899-12-30T10:06:00"/>
    <x v="2"/>
    <n v="26"/>
    <n v="5"/>
    <n v="0"/>
    <s v="No consta"/>
    <s v="Neutro"/>
    <x v="0"/>
    <s v="Desinformación"/>
    <s v="Discurso neutro"/>
    <s v="No aplica"/>
    <s v="No aplica"/>
  </r>
  <r>
    <s v="https://x.com/Trinipm55/status/1783410431786205583"/>
    <s v="Trinipm55"/>
    <x v="2"/>
    <n v="3968"/>
    <x v="1"/>
    <s v="Mañana"/>
    <d v="1899-12-30T10:19:00"/>
    <x v="0"/>
    <n v="0"/>
    <n v="0"/>
    <n v="0"/>
    <s v="No consta"/>
    <s v="Neutro"/>
    <x v="0"/>
    <s v="Desinformación"/>
    <s v="Odio ofensa"/>
    <s v="No consta"/>
    <s v="Lenguaje insultante o degradante"/>
  </r>
  <r>
    <s v="https://x.com/redalphababe/status/1783412649817977130"/>
    <s v="redalphababe"/>
    <x v="2"/>
    <n v="19100"/>
    <x v="1"/>
    <s v="Mañana"/>
    <d v="1899-12-30T10:28:00"/>
    <x v="2"/>
    <n v="6"/>
    <n v="3"/>
    <n v="2"/>
    <s v="No consta"/>
    <s v="Apoyo"/>
    <x v="0"/>
    <s v="Desinformación"/>
    <s v="Odio ofensa"/>
    <s v="No consta"/>
    <s v="Lenguaje insultante o degradante"/>
  </r>
  <r>
    <s v="https://x.com/baron_oberon/status/1783413010356162998"/>
    <s v="baron_oberon"/>
    <x v="2"/>
    <n v="388"/>
    <x v="1"/>
    <s v="Mañana"/>
    <d v="1899-12-30T10:29:00"/>
    <x v="2"/>
    <n v="3"/>
    <n v="1"/>
    <n v="0"/>
    <s v="No consta"/>
    <s v="Neutro"/>
    <x v="0"/>
    <s v="Desinformación"/>
    <s v="Discurso neutro"/>
    <s v="No aplica"/>
    <s v="No aplica"/>
  </r>
  <r>
    <s v="https://x.com/ELAVEFENIX66753/status/1783414345273102561"/>
    <s v="ELAVEFENIX66753"/>
    <x v="2"/>
    <n v="51"/>
    <x v="1"/>
    <s v="Mañana"/>
    <d v="1899-12-30T10:34:00"/>
    <x v="3"/>
    <n v="0"/>
    <n v="1"/>
    <n v="0"/>
    <s v="No consta"/>
    <s v="Neutro"/>
    <x v="0"/>
    <s v="Desinformación"/>
    <s v="Discurso neutro"/>
    <s v="No aplica"/>
    <s v="No aplica"/>
  </r>
  <r>
    <s v="https://x.com/Alb3rTor/status/1783417485263282628"/>
    <s v="Alb3rTor"/>
    <x v="2"/>
    <n v="118"/>
    <x v="1"/>
    <s v="Mañana"/>
    <d v="1899-12-30T10:47:00"/>
    <x v="2"/>
    <n v="0"/>
    <n v="0"/>
    <n v="0"/>
    <s v="No consta"/>
    <s v="Apoyo"/>
    <x v="0"/>
    <s v="Desinformación"/>
    <s v="Odio ofensa"/>
    <s v="No consta"/>
    <s v="Lenguaje insultante o degradante"/>
  </r>
  <r>
    <s v="https://x.com/VilloriaYolanda/status/1783417765778309550"/>
    <s v="VilloriaYolanda"/>
    <x v="2"/>
    <n v="1083"/>
    <x v="1"/>
    <s v="Mañana"/>
    <d v="1899-12-30T10:48:00"/>
    <x v="1"/>
    <n v="0"/>
    <n v="0"/>
    <n v="0"/>
    <s v="No consta"/>
    <s v="Neutro"/>
    <x v="0"/>
    <s v="Desinformación"/>
    <s v="Discurso neutro"/>
    <s v="No aplica"/>
    <s v="No aplica"/>
  </r>
  <r>
    <s v="https://x.com/riojaberon/status/1783422728105517451"/>
    <s v="riojaberon"/>
    <x v="2"/>
    <n v="444"/>
    <x v="1"/>
    <s v="Mañana"/>
    <d v="1899-12-30T11:08:00"/>
    <x v="1"/>
    <n v="0"/>
    <n v="0"/>
    <n v="0"/>
    <s v="No consta"/>
    <s v="Apoyo"/>
    <x v="0"/>
    <s v="Desinformación"/>
    <s v="Discurso neutro"/>
    <s v="No aplica"/>
    <s v="No aplica"/>
  </r>
  <r>
    <s v="https://x.com/Auroralopez1984/status/1783424139799269574"/>
    <s v="Auroralopez1984"/>
    <x v="2"/>
    <n v="599"/>
    <x v="1"/>
    <s v="Mañana"/>
    <d v="1899-12-30T11:13:00"/>
    <x v="0"/>
    <n v="0"/>
    <n v="0"/>
    <n v="1"/>
    <s v="No consta"/>
    <s v="Apoyo"/>
    <x v="0"/>
    <s v="Desinformación"/>
    <s v="Upstander"/>
    <s v="No aplica"/>
    <s v="No aplica"/>
  </r>
  <r>
    <s v="https://x.com/cuellilarg/status/1783426686253474261"/>
    <s v="cuellilarg"/>
    <x v="2"/>
    <n v="33600"/>
    <x v="1"/>
    <s v="Mañana"/>
    <d v="1899-12-30T11:23:00"/>
    <x v="0"/>
    <n v="1000"/>
    <n v="437"/>
    <n v="10"/>
    <s v="No consta"/>
    <s v="Neutro"/>
    <x v="0"/>
    <s v="Desinformación"/>
    <s v="Discurso neutro"/>
    <s v="No aplica"/>
    <s v="No aplica"/>
  </r>
  <r>
    <s v="https://x.com/montoro_manuela/status/1783426686614204707"/>
    <s v="montoro_manuela"/>
    <x v="2"/>
    <n v="1"/>
    <x v="1"/>
    <s v="Mañana"/>
    <d v="1899-12-30T11:23:00"/>
    <x v="0"/>
    <n v="0"/>
    <n v="0"/>
    <n v="0"/>
    <s v="No consta"/>
    <s v="Neutro"/>
    <x v="0"/>
    <s v="Desinformación"/>
    <s v="Discurso neutro"/>
    <s v="No aplica"/>
    <s v="No aplica"/>
  </r>
  <r>
    <s v="https://x.com/Soplodepalabras/status/1783429812876435535"/>
    <s v="soplodepalabras"/>
    <x v="0"/>
    <n v="1243"/>
    <x v="1"/>
    <s v="Mañana"/>
    <d v="1899-12-30T11:36:00"/>
    <x v="0"/>
    <n v="0"/>
    <n v="2"/>
    <n v="0"/>
    <s v="No consta"/>
    <s v="Neutro"/>
    <x v="0"/>
    <s v="Desinformación"/>
    <s v="Discurso neutro"/>
    <s v="No aplica"/>
    <s v="No aplica"/>
  </r>
  <r>
    <s v="https://x.com/aliciasm_g/status/1783433744419885228"/>
    <s v="aliciasm_g"/>
    <x v="2"/>
    <n v="1932"/>
    <x v="1"/>
    <s v="Mañana"/>
    <d v="1899-12-30T11:51:00"/>
    <x v="2"/>
    <n v="4"/>
    <n v="2"/>
    <n v="0"/>
    <s v="No consta"/>
    <s v="Neutro"/>
    <x v="0"/>
    <s v="Desinformación"/>
    <s v="Discurso neutro"/>
    <s v="No aplica"/>
    <s v="No aplica"/>
  </r>
  <r>
    <s v="https://x.com/jjohnnyvigo/status/1783433801630101815"/>
    <s v="jjohnnyvigo"/>
    <x v="2"/>
    <n v="961"/>
    <x v="1"/>
    <s v="Mañana"/>
    <d v="1899-12-30T11:52:00"/>
    <x v="0"/>
    <n v="0"/>
    <n v="0"/>
    <n v="1"/>
    <s v="No consta"/>
    <s v="En contra"/>
    <x v="0"/>
    <s v="Desinformación"/>
    <s v="Odio ofensa"/>
    <s v="Socialistas"/>
    <s v="Lenguaje insultante o degradante"/>
  </r>
  <r>
    <s v="https://x.com/purpura101/status/1783438869129543817"/>
    <s v="purpura101"/>
    <x v="2"/>
    <n v="281"/>
    <x v="1"/>
    <s v="Mañana"/>
    <d v="1899-12-30T12:12:00"/>
    <x v="0"/>
    <n v="0"/>
    <n v="1"/>
    <n v="1"/>
    <s v="No consta"/>
    <s v="En contra"/>
    <x v="0"/>
    <s v="Desinformación"/>
    <s v="Odio ofensa"/>
    <s v="Yolanda Díaz"/>
    <s v="Hechos falsos"/>
  </r>
  <r>
    <s v="https://x.com/PCampos182/status/1783441410504421589"/>
    <s v="PCampos182"/>
    <x v="2"/>
    <n v="112"/>
    <x v="1"/>
    <s v="Mañana"/>
    <d v="1899-12-30T12:22:00"/>
    <x v="0"/>
    <n v="0"/>
    <n v="1"/>
    <n v="0"/>
    <s v="No consta"/>
    <s v="Neutro"/>
    <x v="0"/>
    <s v="Desinformación"/>
    <s v="Discurso neutro"/>
    <s v="No aplica"/>
    <s v="No aplica"/>
  </r>
  <r>
    <s v="https://x.com/cristinajmg/status/1783452131632054696"/>
    <s v="cristinajmg"/>
    <x v="2"/>
    <n v="1059"/>
    <x v="1"/>
    <s v="Mañana"/>
    <d v="1899-12-30T13:04:00"/>
    <x v="0"/>
    <n v="0"/>
    <n v="0"/>
    <n v="0"/>
    <s v="No consta"/>
    <s v="Neutro"/>
    <x v="0"/>
    <s v="Desinformación"/>
    <s v="Odio ofensa"/>
    <s v="No consta"/>
    <s v="No consta"/>
  </r>
  <r>
    <s v="https://x.com/Cadiznoticias/status/1783458550213128570"/>
    <s v="CadizNoticias"/>
    <x v="0"/>
    <n v="1788"/>
    <x v="1"/>
    <s v="Mañana"/>
    <d v="1899-12-30T13:30:00"/>
    <x v="3"/>
    <n v="0"/>
    <n v="0"/>
    <n v="0"/>
    <s v="No consta"/>
    <s v="Neutro"/>
    <x v="0"/>
    <s v="Desinformación"/>
    <s v="Discurso neutro"/>
    <s v="No aplica"/>
    <s v="No aplica"/>
  </r>
  <r>
    <s v="https://x.com/padrisimu/status/1783459220630675536"/>
    <s v="padrisimu"/>
    <x v="2"/>
    <n v="27"/>
    <x v="1"/>
    <s v="Mañana"/>
    <d v="1899-12-30T13:33:00"/>
    <x v="0"/>
    <n v="0"/>
    <n v="0"/>
    <n v="0"/>
    <s v="No consta"/>
    <s v="Neutro"/>
    <x v="0"/>
    <s v="Desinformación"/>
    <s v="Discurso neutro"/>
    <s v="No aplica"/>
    <s v="No aplica"/>
  </r>
  <r>
    <s v="https://x.com/juan_sanchez_r/status/1783464182139998392"/>
    <s v="juan_sanchez_r"/>
    <x v="2"/>
    <n v="278"/>
    <x v="1"/>
    <s v="Mañana"/>
    <d v="1899-12-30T13:52:00"/>
    <x v="4"/>
    <n v="0"/>
    <n v="0"/>
    <n v="0"/>
    <s v="No consta"/>
    <s v="Neutro"/>
    <x v="0"/>
    <s v="Desinformación"/>
    <s v="Odio ofensa"/>
    <s v="Derecha"/>
    <s v="Lenguaje insultante o degradante"/>
  </r>
  <r>
    <s v="https://x.com/PSNPSOE/status/1783464992810910181"/>
    <s v="PSNPSOE"/>
    <x v="1"/>
    <n v="8552"/>
    <x v="1"/>
    <s v="Mañana"/>
    <d v="1899-12-30T13:56:00"/>
    <x v="1"/>
    <n v="16"/>
    <n v="11"/>
    <n v="2"/>
    <s v="Apoyo"/>
    <s v="Apoyo"/>
    <x v="7"/>
    <s v="Desinformación"/>
    <s v="Discurso neutro"/>
    <s v="No aplica"/>
    <s v="No aplica"/>
  </r>
  <r>
    <s v="https://x.com/Roberto256456/status/1783475810378068128"/>
    <s v="Roberto256456"/>
    <x v="2"/>
    <n v="2"/>
    <x v="1"/>
    <s v="Sobremesa"/>
    <d v="1899-12-30T14:39:00"/>
    <x v="0"/>
    <n v="0"/>
    <n v="0"/>
    <n v="0"/>
    <s v="No consta"/>
    <s v="Apoyo"/>
    <x v="0"/>
    <s v="Desinformación"/>
    <s v="Odio ofensa"/>
    <s v="Derecha"/>
    <s v="Lenguaje insultante o degradante"/>
  </r>
  <r>
    <s v="https://x.com/PSOECanarias/status/1783476444988846174"/>
    <s v="PSOECanarias"/>
    <x v="1"/>
    <n v="13700"/>
    <x v="1"/>
    <s v="Sobremesa"/>
    <d v="1899-12-30T14:41:00"/>
    <x v="1"/>
    <n v="125"/>
    <n v="61"/>
    <n v="61"/>
    <s v="Apoyo"/>
    <s v="Apoyo"/>
    <x v="8"/>
    <s v="Desinformación"/>
    <s v="Upstander"/>
    <s v="No aplica"/>
    <s v="No aplica"/>
  </r>
  <r>
    <s v="https://x.com/argon_desarmado/status/1783490302017233150"/>
    <s v="argon_desarmado"/>
    <x v="2"/>
    <n v="287"/>
    <x v="1"/>
    <s v="Sobremesa"/>
    <d v="1899-12-30T15:36:00"/>
    <x v="0"/>
    <n v="2"/>
    <n v="0"/>
    <n v="0"/>
    <s v="No consta"/>
    <s v="Neutro"/>
    <x v="0"/>
    <s v="Desinformación"/>
    <s v="Discurso neutro"/>
    <s v="No aplica"/>
    <s v="No aplica"/>
  </r>
  <r>
    <s v="https://x.com/SirDialogue/status/1783491901414404201"/>
    <s v="SirDialogue"/>
    <x v="2"/>
    <n v="52"/>
    <x v="1"/>
    <s v="Sobremesa"/>
    <d v="1899-12-30T15:42:00"/>
    <x v="0"/>
    <n v="0"/>
    <n v="0"/>
    <n v="0"/>
    <s v="No consta"/>
    <s v="En contra"/>
    <x v="0"/>
    <s v="Diversidad: racismo vs personas migrantes y multiculturalidad."/>
    <s v="Discurso neutro"/>
    <s v="No aplica"/>
    <s v="No aplica"/>
  </r>
  <r>
    <s v="https://x.com/BeataWojna/status/1783503588917964936"/>
    <s v="BeataWojna"/>
    <x v="1"/>
    <n v="54000"/>
    <x v="1"/>
    <s v="Sobremesa"/>
    <d v="1899-12-30T16:29:00"/>
    <x v="2"/>
    <n v="23"/>
    <n v="6"/>
    <n v="0"/>
    <s v="No consta"/>
    <s v="Neutro"/>
    <x v="0"/>
    <s v="Desinformación"/>
    <s v="Discurso neutro"/>
    <s v="No aplica"/>
    <s v="No aplica"/>
  </r>
  <r>
    <s v="https://x.com/NextColombo/status/1783505785642709033"/>
    <s v="NextColombo"/>
    <x v="2"/>
    <n v="1722"/>
    <x v="1"/>
    <s v="Sobremesa"/>
    <d v="1899-12-30T16:38:00"/>
    <x v="0"/>
    <n v="0"/>
    <n v="0"/>
    <n v="0"/>
    <s v="Apoyo"/>
    <s v="Apoyo"/>
    <x v="0"/>
    <s v="Desinformación"/>
    <s v="Upstander"/>
    <s v="No aplica"/>
    <s v="No aplica"/>
  </r>
  <r>
    <s v="https://x.com/noelivip/status/1783507394158346316"/>
    <s v="noelivip"/>
    <x v="2"/>
    <n v="352"/>
    <x v="1"/>
    <s v="Sobremesa"/>
    <d v="1899-12-30T16:44:00"/>
    <x v="0"/>
    <n v="0"/>
    <n v="0"/>
    <n v="1"/>
    <s v="Apoyo"/>
    <s v="Apoyo"/>
    <x v="0"/>
    <s v="Desinformación"/>
    <s v="Odio ofensa"/>
    <s v="Oposición"/>
    <s v="Lenguaje insultante o degradante"/>
  </r>
  <r>
    <s v="https://x.com/encantador201/status/1783512817385042272"/>
    <s v="encantador201"/>
    <x v="2"/>
    <n v="120"/>
    <x v="1"/>
    <s v="Tarde"/>
    <d v="1899-12-30T17:06:00"/>
    <x v="0"/>
    <n v="0"/>
    <n v="0"/>
    <n v="0"/>
    <s v="No consta"/>
    <s v="En contra"/>
    <x v="0"/>
    <s v="Desinformación"/>
    <s v="Discurso neutro"/>
    <s v="No aplica"/>
    <s v="No aplica"/>
  </r>
  <r>
    <s v="https://x.com/belizboni/status/1783526439289069952"/>
    <s v="belizboni"/>
    <x v="2"/>
    <n v="191"/>
    <x v="1"/>
    <s v="Tarde"/>
    <d v="1899-12-30T18:00:00"/>
    <x v="0"/>
    <n v="2"/>
    <n v="0"/>
    <n v="0"/>
    <s v="No consta"/>
    <s v="Apoyo"/>
    <x v="0"/>
    <s v="Desinformación"/>
    <s v="Discurso neutro"/>
    <s v="No aplica"/>
    <s v="No aplica"/>
  </r>
  <r>
    <s v="https://x.com/OCoego/status/1783530342344716762"/>
    <s v="OCoego"/>
    <x v="2"/>
    <n v="113"/>
    <x v="1"/>
    <s v="Tarde"/>
    <d v="1899-12-30T18:15:00"/>
    <x v="0"/>
    <n v="5"/>
    <n v="0"/>
    <n v="1"/>
    <s v="No consta"/>
    <s v="Neutro"/>
    <x v="0"/>
    <s v="Desinformación"/>
    <s v="Odio ofensa"/>
    <s v="Derecha"/>
    <s v="Lenguaje insultante o degradante"/>
  </r>
  <r>
    <s v="https://x.com/LosmiosPepe74/status/1783530548989776087"/>
    <s v="LosmiosPepe74"/>
    <x v="2"/>
    <n v="851"/>
    <x v="1"/>
    <s v="Tarde"/>
    <d v="1899-12-30T18:16:00"/>
    <x v="2"/>
    <n v="0"/>
    <n v="0"/>
    <n v="1"/>
    <s v="No consta"/>
    <s v="En contra"/>
    <x v="0"/>
    <s v="Desinformación"/>
    <s v="Odio ofensa"/>
    <s v="No consta"/>
    <s v="Lenguaje insultante o degradante"/>
  </r>
  <r>
    <s v="https://x.com/pepellopis/status/1783534730224283869"/>
    <s v="pepellopis"/>
    <x v="2"/>
    <n v="701"/>
    <x v="1"/>
    <s v="Tarde"/>
    <d v="1899-12-30T18:33:00"/>
    <x v="0"/>
    <n v="35"/>
    <n v="17"/>
    <n v="0"/>
    <s v="En contra"/>
    <s v="En contra"/>
    <x v="0"/>
    <s v="Justicia, calidad democrática, corrupción y transparencia"/>
    <s v="Discurso neutro"/>
    <s v="No aplica"/>
    <s v="No aplica"/>
  </r>
  <r>
    <s v="https://x.com/carosanchez8/status/1783536105083564080"/>
    <s v="carosanchez8"/>
    <x v="2"/>
    <n v="2311"/>
    <x v="1"/>
    <s v="Tarde"/>
    <d v="1899-12-30T18:38:00"/>
    <x v="0"/>
    <n v="1"/>
    <n v="0"/>
    <n v="0"/>
    <s v="No consta"/>
    <s v="En contra"/>
    <x v="0"/>
    <s v="Justicia, calidad democrática, corrupción y transparencia"/>
    <s v="Discurso neutro"/>
    <s v="No aplica"/>
    <s v="No aplica"/>
  </r>
  <r>
    <s v="https://x.com/Dolcaran2023/status/1783537860101939317"/>
    <s v="Dolcaran2023"/>
    <x v="2"/>
    <n v="47"/>
    <x v="1"/>
    <s v="Tarde"/>
    <d v="1899-12-30T18:45:00"/>
    <x v="0"/>
    <n v="0"/>
    <n v="0"/>
    <n v="0"/>
    <s v="No consta"/>
    <s v="Apoyo"/>
    <x v="0"/>
    <s v="Crispación vs. consenso"/>
    <s v="Upstander"/>
    <s v="Isabel Díaz Ayuso"/>
    <s v="Lenguaje insultante o degradante"/>
  </r>
  <r>
    <s v="https://x.com/solihispani/status/1783549612558590451"/>
    <s v="solihispani"/>
    <x v="2"/>
    <n v="437"/>
    <x v="1"/>
    <s v="Tarde"/>
    <d v="1899-12-30T19:32:00"/>
    <x v="2"/>
    <n v="1"/>
    <n v="0"/>
    <n v="0"/>
    <s v="No consta"/>
    <s v="En contra"/>
    <x v="0"/>
    <s v="Desinformación"/>
    <s v="Discurso neutro"/>
    <s v="No aplica"/>
    <s v="No aplica"/>
  </r>
  <r>
    <s v="https://x.com/lostubosmty/status/1783550341495370048"/>
    <s v="lostubosmty"/>
    <x v="0"/>
    <n v="3884"/>
    <x v="1"/>
    <s v="Tarde"/>
    <d v="1899-12-30T19:35:00"/>
    <x v="3"/>
    <n v="0"/>
    <n v="0"/>
    <n v="0"/>
    <s v="No consta"/>
    <s v="Neutro"/>
    <x v="0"/>
    <s v="Desinformación"/>
    <s v="Discurso neutro"/>
    <s v="No aplica"/>
    <s v="No aplica"/>
  </r>
  <r>
    <s v="https://x.com/rekondo10364/status/1783577806745506192"/>
    <s v="rekondo10364"/>
    <x v="2"/>
    <n v="0"/>
    <x v="1"/>
    <s v="Noche 1"/>
    <d v="1899-12-30T21:24:00"/>
    <x v="0"/>
    <n v="1"/>
    <n v="0"/>
    <n v="0"/>
    <s v="En contra"/>
    <s v="En contra"/>
    <x v="0"/>
    <s v="Desinformación"/>
    <s v="Discurso neutro"/>
    <s v="No aplica"/>
    <s v="No aplica"/>
  </r>
  <r>
    <s v="https://x.com/alfon_fde/status/1783579559431925974"/>
    <s v="alfon_fde"/>
    <x v="2"/>
    <n v="14200"/>
    <x v="1"/>
    <s v="Noche 1"/>
    <d v="1899-12-30T21:31:00"/>
    <x v="0"/>
    <n v="232"/>
    <n v="56"/>
    <n v="1"/>
    <s v="No consta"/>
    <s v="En contra"/>
    <x v="0"/>
    <s v="Justicia, calidad democrática, corrupción y transparencia"/>
    <s v="Discurso neutro"/>
    <s v="No aplica"/>
    <s v="No aplica"/>
  </r>
  <r>
    <s v="https://x.com/h_rabunal/status/1783590149890146765"/>
    <s v="h_rabunal"/>
    <x v="2"/>
    <n v="2518"/>
    <x v="1"/>
    <s v="Noche 1"/>
    <d v="1899-12-30T22:13:00"/>
    <x v="0"/>
    <n v="2"/>
    <n v="0"/>
    <n v="0"/>
    <s v="No consta"/>
    <s v="Apoyo"/>
    <x v="0"/>
    <s v="Desinformación"/>
    <s v="Discurso neutro"/>
    <s v="No aplica"/>
    <s v="No aplica"/>
  </r>
  <r>
    <s v="https://x.com/purpura101/status/1783591696145563759"/>
    <s v="purpura101"/>
    <x v="2"/>
    <n v="247"/>
    <x v="1"/>
    <s v="Noche 1"/>
    <d v="1899-12-30T22:19:00"/>
    <x v="0"/>
    <n v="2"/>
    <n v="0"/>
    <n v="0"/>
    <s v="No consta"/>
    <s v="En contra"/>
    <x v="0"/>
    <s v="Crispación vs. consenso"/>
    <s v="Odio ofensa"/>
    <s v="PSOE"/>
    <s v="Lenguaje insultante o degradante"/>
  </r>
  <r>
    <s v="https://x.com/juansinyo/status/1783595312478589050"/>
    <s v="juansinyo"/>
    <x v="2"/>
    <n v="89"/>
    <x v="1"/>
    <s v="Noche 1"/>
    <d v="1899-12-30T22:33:00"/>
    <x v="0"/>
    <n v="0"/>
    <n v="0"/>
    <n v="0"/>
    <s v="No consta"/>
    <s v="En contra"/>
    <x v="0"/>
    <s v="Justicia, calidad democrática, corrupción y transparencia"/>
    <s v="Odio ofensa"/>
    <s v="Pedro Sánchez"/>
    <s v="Lenguaje insultante o degradante"/>
  </r>
  <r>
    <s v="https://x.com/julfencer/status/1783677912555593827"/>
    <s v="julfencer"/>
    <x v="2"/>
    <n v="363"/>
    <x v="2"/>
    <s v="Madrugada"/>
    <d v="1899-12-30T04:02:00"/>
    <x v="0"/>
    <n v="0"/>
    <n v="0"/>
    <n v="0"/>
    <s v="No consta"/>
    <s v="En contra"/>
    <x v="0"/>
    <s v="Desinformación"/>
    <s v="Odio ofensa"/>
    <s v="No consta"/>
    <s v="Lenguaje insultante o degradante"/>
  </r>
  <r>
    <s v="https://x.com/BIEspana/status/1783727571047256162"/>
    <s v="BIEspana"/>
    <x v="0"/>
    <n v="20700"/>
    <x v="2"/>
    <s v="Mañana"/>
    <d v="1899-12-30T07:19:00"/>
    <x v="3"/>
    <n v="0"/>
    <n v="0"/>
    <n v="1"/>
    <s v="No consta"/>
    <s v="Neutro"/>
    <x v="0"/>
    <s v="Desinformación"/>
    <s v="Discurso neutro"/>
    <s v="No aplica"/>
    <s v="No aplica"/>
  </r>
  <r>
    <s v="https://x.com/Francis16893780/status/1783741147602452940"/>
    <s v="Francis16893780"/>
    <x v="2"/>
    <n v="6855"/>
    <x v="2"/>
    <s v="Mañana"/>
    <d v="1899-12-30T08:13:00"/>
    <x v="0"/>
    <n v="0"/>
    <n v="0"/>
    <n v="0"/>
    <s v="No consta"/>
    <s v="En contra"/>
    <x v="0"/>
    <s v="Justicia, calidad democrática, corrupción y transparencia"/>
    <s v="Odio ofensa"/>
    <s v="Pedro Sánchez"/>
    <s v="Lenguaje insultante o degradante"/>
  </r>
  <r>
    <s v="https://x.com/Francis16893780/status/1783746184009416898"/>
    <s v="Francis16893780"/>
    <x v="2"/>
    <n v="6855"/>
    <x v="2"/>
    <s v="Mañana"/>
    <d v="1899-12-30T08:33:00"/>
    <x v="0"/>
    <n v="3"/>
    <n v="0"/>
    <n v="0"/>
    <s v="No consta"/>
    <s v="En contra"/>
    <x v="0"/>
    <s v="Desinformación"/>
    <s v="Discurso neutro"/>
    <s v="No aplica"/>
    <s v="No aplica"/>
  </r>
  <r>
    <s v="https://x.com/EduMNavarro/status/1783756264536686901"/>
    <s v="EduMNavarro"/>
    <x v="2"/>
    <n v="1974"/>
    <x v="2"/>
    <s v="Mañana"/>
    <d v="1899-12-30T09:13:00"/>
    <x v="0"/>
    <n v="6"/>
    <n v="1"/>
    <n v="0"/>
    <s v="No consta"/>
    <s v="Neutro"/>
    <x v="0"/>
    <s v="Desinformación"/>
    <s v="Discurso neutro"/>
    <s v="No aplica"/>
    <s v="No aplica"/>
  </r>
  <r>
    <s v="https://x.com/jjohnnyvigo/status/1783757670358397386"/>
    <s v="jjohnnyvigo"/>
    <x v="2"/>
    <n v="961"/>
    <x v="2"/>
    <s v="Mañana"/>
    <d v="1899-12-30T09:19:00"/>
    <x v="0"/>
    <n v="0"/>
    <n v="0"/>
    <n v="0"/>
    <s v="En contra"/>
    <s v="En contra"/>
    <x v="0"/>
    <s v="Desinformación"/>
    <s v="Odio ofensa"/>
    <s v="Pedro Sánchez"/>
    <s v="Lenguaje insultante o degradante"/>
  </r>
  <r>
    <s v="https://x.com/juluniver/status/1783760616361976198"/>
    <s v="juluniver"/>
    <x v="2"/>
    <n v="317"/>
    <x v="2"/>
    <s v="Mañana"/>
    <d v="1899-12-30T09:30:00"/>
    <x v="3"/>
    <n v="0"/>
    <n v="0"/>
    <n v="0"/>
    <s v="No consta"/>
    <s v="Neutro"/>
    <x v="0"/>
    <s v="Desinformación"/>
    <s v="Odio extremo"/>
    <s v="No consta"/>
    <s v="Lenguaje insultante o degradante"/>
  </r>
  <r>
    <s v="https://x.com/solihispani/status/1783764088775917699"/>
    <s v="solihispani"/>
    <x v="2"/>
    <n v="437"/>
    <x v="2"/>
    <s v="Mañana"/>
    <d v="1899-12-30T09:44:00"/>
    <x v="0"/>
    <n v="1"/>
    <n v="0"/>
    <n v="0"/>
    <s v="No consta"/>
    <s v="Neutro"/>
    <x v="0"/>
    <s v="Desinformación"/>
    <s v="Discurso neutro"/>
    <s v="No aplica"/>
    <s v="No aplica"/>
  </r>
  <r>
    <s v="https://x.com/el_lingotazzo/status/1783768819556585705"/>
    <s v="el_lingotazzo"/>
    <x v="2"/>
    <n v="1795"/>
    <x v="2"/>
    <s v="Mañana"/>
    <d v="1899-12-30T10:03:00"/>
    <x v="0"/>
    <n v="1"/>
    <n v="0"/>
    <n v="0"/>
    <s v="No consta"/>
    <s v="Neutro"/>
    <x v="0"/>
    <s v="Desinformación"/>
    <s v="Discurso neutro"/>
    <s v="No aplica"/>
    <s v="No aplica"/>
  </r>
  <r>
    <s v="https://x.com/albertsarufo/status/1783780838057906248"/>
    <s v="albertsarufo"/>
    <x v="2"/>
    <n v="6"/>
    <x v="2"/>
    <s v="Mañana"/>
    <d v="1899-12-30T10:51:00"/>
    <x v="0"/>
    <n v="0"/>
    <n v="0"/>
    <n v="0"/>
    <s v="No consta"/>
    <s v="Apoyo"/>
    <x v="0"/>
    <s v="Crispación vs. consenso"/>
    <s v="Odio ofensa"/>
    <s v="Partido Popular"/>
    <s v="Lenguaje insultante o degradante"/>
  </r>
  <r>
    <s v="https://x.com/penanoro/status/1783816978714538180"/>
    <s v="penanoro"/>
    <x v="2"/>
    <n v="226"/>
    <x v="2"/>
    <s v="Mañana"/>
    <d v="1899-12-30T13:14:00"/>
    <x v="3"/>
    <n v="0"/>
    <n v="0"/>
    <n v="0"/>
    <s v="No consta"/>
    <s v="En contra"/>
    <x v="0"/>
    <s v="Justicia, calidad democrática, corrupción y transparencia"/>
    <s v="Discurso neutro"/>
    <s v="No aplica"/>
    <s v="No aplica"/>
  </r>
  <r>
    <s v="https://x.com/jjohnnyvigo/status/1783849792109445277"/>
    <s v="jjohnnyvigo"/>
    <x v="2"/>
    <n v="961"/>
    <x v="2"/>
    <s v="Sobremesa"/>
    <d v="1899-12-30T15:25:00"/>
    <x v="4"/>
    <n v="0"/>
    <n v="0"/>
    <n v="0"/>
    <s v="En contra"/>
    <s v="En contra"/>
    <x v="0"/>
    <s v="Desinformación"/>
    <s v="Odio ofensa"/>
    <s v="Medios de comunicación"/>
    <s v="Lenguaje insultante o degradante"/>
  </r>
  <r>
    <s v="https://x.com/pepellopis/status/1783853068418703793"/>
    <s v="pepellopis"/>
    <x v="2"/>
    <n v="701"/>
    <x v="2"/>
    <s v="Sobremesa"/>
    <d v="1899-12-30T15:28:00"/>
    <x v="0"/>
    <n v="0"/>
    <n v="0"/>
    <n v="1"/>
    <s v="En contra"/>
    <s v="En contra"/>
    <x v="0"/>
    <s v="Justicia, calidad democrática, corrupción y transparencia"/>
    <s v="Discurso neutro"/>
    <s v="No aplica"/>
    <s v="No aplica"/>
  </r>
  <r>
    <s v="https://x.com/zabaletaem/status/1783858942809915654"/>
    <s v="zabaletaem"/>
    <x v="2"/>
    <n v="2815"/>
    <x v="2"/>
    <s v="Sobremesa"/>
    <d v="1899-12-30T16:01:00"/>
    <x v="0"/>
    <n v="2"/>
    <n v="2"/>
    <n v="0"/>
    <s v="Apoyo"/>
    <s v="Apoyo"/>
    <x v="0"/>
    <s v="Justicia, calidad democrática, corrupción y transparencia"/>
    <s v="Odio ofensa"/>
    <s v="Derecha y sus medios de comunicación"/>
    <s v="Lenguaje insultante o degradante"/>
  </r>
  <r>
    <s v="https://x.com/eVeydeVendetta/status/1783866749202346038"/>
    <s v="eVeydeVendetta"/>
    <x v="2"/>
    <n v="12600"/>
    <x v="2"/>
    <s v="Sobremesa"/>
    <d v="1899-12-30T16:32:00"/>
    <x v="0"/>
    <n v="15"/>
    <n v="4"/>
    <n v="4"/>
    <s v="Apoyo"/>
    <s v="Apoyo"/>
    <x v="0"/>
    <s v="Justicia, calidad democrática, corrupción y transparencia"/>
    <s v="Upstander"/>
    <s v="No aplica"/>
    <s v="No aplica"/>
  </r>
  <r>
    <s v="https://x.com/fernandochinlee/status/1783888526238457968"/>
    <s v="fernandochinlee"/>
    <x v="2"/>
    <n v="2256"/>
    <x v="2"/>
    <s v="Tarde"/>
    <d v="1899-12-30T17:59:00"/>
    <x v="0"/>
    <n v="4"/>
    <n v="0"/>
    <n v="0"/>
    <s v="No consta"/>
    <s v="Neutro"/>
    <x v="0"/>
    <s v="Justicia, calidad democrática, corrupción y transparencia"/>
    <s v="Discurso neutro"/>
    <s v="No aplica"/>
    <s v="No aplica"/>
  </r>
  <r>
    <s v="https://x.com/vidalga65453072/status/1783889996392378621"/>
    <s v="vidalga65453072"/>
    <x v="2"/>
    <n v="41"/>
    <x v="2"/>
    <s v="Tarde"/>
    <d v="1899-12-30T18:04:00"/>
    <x v="0"/>
    <n v="0"/>
    <n v="0"/>
    <n v="0"/>
    <s v="No consta"/>
    <s v="Neutro"/>
    <x v="0"/>
    <s v="Desinformación"/>
    <s v="Discurso neutro"/>
    <s v="No aplica"/>
    <s v="No aplica"/>
  </r>
  <r>
    <s v="https://x.com/abuelo_deheidi/status/1783899571048845484"/>
    <s v="abuelo_deheidi"/>
    <x v="2"/>
    <n v="71"/>
    <x v="2"/>
    <s v="Tarde"/>
    <d v="1899-12-30T18:42:00"/>
    <x v="0"/>
    <n v="0"/>
    <n v="0"/>
    <n v="0"/>
    <s v="No consta"/>
    <s v="En contra"/>
    <x v="0"/>
    <s v="Justicia, calidad democrática, corrupción y transparencia"/>
    <s v="Discurso neutro"/>
    <s v="No aplica"/>
    <s v="No aplica"/>
  </r>
  <r>
    <s v="https://x.com/Jluisoriano/status/1783902803414352102"/>
    <s v="Jluisoriano"/>
    <x v="2"/>
    <n v="1"/>
    <x v="2"/>
    <s v="Tarde"/>
    <d v="1899-12-30T18:55:00"/>
    <x v="0"/>
    <n v="0"/>
    <n v="0"/>
    <n v="0"/>
    <s v="No consta"/>
    <s v="Neutro"/>
    <x v="0"/>
    <s v="Justicia, calidad democrática, corrupción y transparencia"/>
    <s v="Discurso neutro"/>
    <s v="No aplica"/>
    <s v="No aplica"/>
  </r>
  <r>
    <s v="https://x.com/Tierrafirme/status/1783907613669003343"/>
    <s v="Tierrafirme"/>
    <x v="2"/>
    <n v="1282"/>
    <x v="2"/>
    <s v="Tarde"/>
    <d v="1899-12-30T19:14:00"/>
    <x v="0"/>
    <n v="0"/>
    <n v="0"/>
    <n v="0"/>
    <s v="No consta"/>
    <s v="Apoyo"/>
    <x v="0"/>
    <s v="Desinformación"/>
    <s v="Odio ofensa"/>
    <s v="Fachas"/>
    <s v="Lenguaje insultante o degradante"/>
  </r>
  <r>
    <s v="https://x.com/rafagimeno/status/1783930511863206371"/>
    <s v="rafagimeno"/>
    <x v="2"/>
    <n v="1645"/>
    <x v="2"/>
    <s v="Noche 1"/>
    <d v="1899-12-30T20:45:00"/>
    <x v="0"/>
    <n v="0"/>
    <n v="0"/>
    <n v="0"/>
    <s v="No consta"/>
    <s v="En contra"/>
    <x v="0"/>
    <s v="Desinformación"/>
    <s v="Discurso neutro"/>
    <s v="No aplica"/>
    <s v="No aplica"/>
  </r>
  <r>
    <s v="https://x.com/V_Lastra_design/status/1783949569862050121"/>
    <s v="V_Lastra_design"/>
    <x v="2"/>
    <n v="4039"/>
    <x v="2"/>
    <s v="Noche 1"/>
    <d v="1899-12-30T22:01:00"/>
    <x v="0"/>
    <n v="1"/>
    <n v="0"/>
    <n v="0"/>
    <s v="En contra"/>
    <s v="En contra"/>
    <x v="0"/>
    <s v="Crispación vs. consenso"/>
    <s v="Discurso neutro"/>
    <s v="No aplica"/>
    <s v="No aplica"/>
  </r>
  <r>
    <s v="https://x.com/amaranto113/status/1783951997428744463"/>
    <s v="amaranto113"/>
    <x v="2"/>
    <n v="651"/>
    <x v="2"/>
    <s v="Noche 1"/>
    <d v="1899-12-30T22:11:00"/>
    <x v="3"/>
    <n v="1"/>
    <n v="1"/>
    <n v="0"/>
    <s v="No consta"/>
    <s v="Apoyo"/>
    <x v="0"/>
    <s v="Justicia, calidad democrática, corrupción y transparencia"/>
    <s v="Odio ofensa"/>
    <s v="PP"/>
    <s v="Lenguaje insultante o degradante"/>
  </r>
  <r>
    <s v="https://x.com/lmarroyor/status/1783963634919506013"/>
    <s v="lmarroyor"/>
    <x v="2"/>
    <n v="97"/>
    <x v="2"/>
    <s v="Noche 1"/>
    <d v="1899-12-30T22:57:00"/>
    <x v="0"/>
    <n v="0"/>
    <n v="0"/>
    <n v="5"/>
    <s v="No consta"/>
    <s v="En contra"/>
    <x v="0"/>
    <s v="Justicia, calidad democrática, corrupción y transparencia"/>
    <s v="Odio ofensa"/>
    <s v="Pedro Sánchez"/>
    <s v="Justificación, bromas, trivialización de la violencia hacia 'los otros'"/>
  </r>
  <r>
    <s v="https://x.com/lolalolalc/status/1783978963011801091"/>
    <s v="lolalolalc"/>
    <x v="2"/>
    <n v="1460"/>
    <x v="2"/>
    <s v="Noche 1"/>
    <d v="1899-12-30T23:58:00"/>
    <x v="2"/>
    <n v="17"/>
    <n v="7"/>
    <n v="0"/>
    <s v="No consta"/>
    <s v="Neutro"/>
    <x v="0"/>
    <s v="Desinformación"/>
    <s v="Discurso neutro"/>
    <s v="No aplica"/>
    <s v="No aplica"/>
  </r>
  <r>
    <s v="https://x.com/NavarreteBj/status/1783980442519011512"/>
    <s v="NavarreteBj"/>
    <x v="2"/>
    <n v="169"/>
    <x v="3"/>
    <s v="Noche 2"/>
    <d v="1899-12-30T00:04:00"/>
    <x v="0"/>
    <n v="0"/>
    <n v="0"/>
    <n v="0"/>
    <s v="No consta"/>
    <s v="Apoyo"/>
    <x v="0"/>
    <s v="Desinformación"/>
    <s v="Discurso neutro"/>
    <s v="No aplica"/>
    <s v="No aplica"/>
  </r>
  <r>
    <s v="https://x.com/papaasm/status/1783996913756389631"/>
    <s v="papaasm"/>
    <x v="2"/>
    <n v="972"/>
    <x v="3"/>
    <s v="Noche 2"/>
    <d v="1899-12-30T01:09:00"/>
    <x v="3"/>
    <n v="0"/>
    <n v="1"/>
    <n v="0"/>
    <s v="No consta"/>
    <s v="Apoyo"/>
    <x v="0"/>
    <s v="Justicia, calidad democrática, corrupción y transparencia"/>
    <s v="Discurso neutro"/>
    <s v="No aplica"/>
    <s v="No aplica"/>
  </r>
  <r>
    <s v="https://x.com/JuanCar71412102/status/1783997147706237212"/>
    <s v="JuanCar71412102"/>
    <x v="2"/>
    <n v="2928"/>
    <x v="3"/>
    <s v="Noche 2"/>
    <d v="1899-12-30T01:10:00"/>
    <x v="0"/>
    <n v="5"/>
    <n v="3"/>
    <n v="2"/>
    <s v="En contra"/>
    <s v="En contra"/>
    <x v="0"/>
    <s v="Justicia, calidad democrática, corrupción y transparencia"/>
    <s v="Odio ofensa"/>
    <s v="Pedro Sánchez"/>
    <s v="Justificación, bromas, trivialización de la violencia hacia 'los otros'"/>
  </r>
  <r>
    <s v="https://x.com/ggohom/status/1784018379835121867"/>
    <s v="ggohom"/>
    <x v="2"/>
    <n v="16200"/>
    <x v="3"/>
    <s v="Madrugada"/>
    <d v="1899-12-30T02:35:00"/>
    <x v="1"/>
    <n v="0"/>
    <n v="0"/>
    <n v="1"/>
    <s v="No consta"/>
    <s v="Neutro"/>
    <x v="0"/>
    <s v="Desinformación"/>
    <s v="Discurso neutro"/>
    <s v="No aplica"/>
    <s v="No aplica"/>
  </r>
  <r>
    <s v="https://x.com/ggohom/status/1784029614936899976"/>
    <s v="ggohom"/>
    <x v="2"/>
    <n v="16200"/>
    <x v="3"/>
    <s v="Madrugada"/>
    <d v="1899-12-30T03:19:00"/>
    <x v="1"/>
    <n v="0"/>
    <n v="1"/>
    <n v="1"/>
    <s v="No consta"/>
    <s v="Neutro"/>
    <x v="0"/>
    <s v="Justicia, calidad democrática, corrupción y transparencia"/>
    <s v="Discurso neutro"/>
    <s v="No aplica"/>
    <s v="No aplica"/>
  </r>
  <r>
    <s v="https://x.com/Sett_Sepp/status/1784044927451558142"/>
    <s v="Sett_Sepp"/>
    <x v="2"/>
    <n v="1111"/>
    <x v="3"/>
    <s v="Madrugada"/>
    <d v="1899-12-30T04:20:00"/>
    <x v="1"/>
    <n v="1"/>
    <n v="0"/>
    <n v="0"/>
    <s v="No consta"/>
    <s v="Neutro"/>
    <x v="0"/>
    <s v="Desinformación"/>
    <s v="Discurso neutro"/>
    <s v="No aplica"/>
    <s v="No aplica"/>
  </r>
  <r>
    <s v="https://x.com/XabiMarrero/status/1784047658245742707"/>
    <s v="XabiMarrero"/>
    <x v="1"/>
    <n v="1811"/>
    <x v="3"/>
    <s v="Madrugada"/>
    <d v="1899-12-30T04:31:00"/>
    <x v="4"/>
    <n v="11"/>
    <n v="5"/>
    <n v="0"/>
    <s v="No consta"/>
    <s v="Apoyo"/>
    <x v="9"/>
    <s v="Desinformación"/>
    <s v="Discurso neutro"/>
    <s v="No aplica"/>
    <s v="No aplica"/>
  </r>
  <r>
    <s v="https://x.com/JFKGUANCHE/status/1784073738842988651"/>
    <s v="JFKGUANCHE"/>
    <x v="2"/>
    <n v="5254"/>
    <x v="3"/>
    <s v="Madrugada"/>
    <d v="1899-12-30T06:15:00"/>
    <x v="2"/>
    <n v="3"/>
    <n v="2"/>
    <n v="0"/>
    <s v="En contra"/>
    <s v="En contra"/>
    <x v="0"/>
    <s v="Justicia, calidad democrática, corrupción y transparencia"/>
    <s v="Discurso neutro"/>
    <s v="No aplica"/>
    <s v="No aplica"/>
  </r>
  <r>
    <s v="https://x.com/publico_es/status/1784106995361988880"/>
    <s v="publico_es"/>
    <x v="0"/>
    <n v="1100000"/>
    <x v="3"/>
    <s v="Mañana"/>
    <d v="1899-12-30T08:27:00"/>
    <x v="3"/>
    <n v="26"/>
    <n v="12"/>
    <n v="10"/>
    <s v="No consta"/>
    <s v="Apoyo"/>
    <x v="0"/>
    <s v="Desinformación"/>
    <s v="Discurso neutro"/>
    <s v="No aplica"/>
    <s v="No aplica"/>
  </r>
  <r>
    <s v="https://x.com/gelen671/status/1784114349046395184"/>
    <s v="gelen671"/>
    <x v="2"/>
    <n v="17"/>
    <x v="3"/>
    <s v="Mañana"/>
    <d v="1899-12-30T08:56:00"/>
    <x v="0"/>
    <n v="0"/>
    <n v="0"/>
    <n v="0"/>
    <s v="No consta"/>
    <s v="Apoyo"/>
    <x v="0"/>
    <s v="Desinformación"/>
    <s v="Upstander"/>
    <s v="No aplica"/>
    <s v="No aplica"/>
  </r>
  <r>
    <s v="https://x.com/Synadenium1/status/1784124791160528991"/>
    <s v="Synadenium1"/>
    <x v="2"/>
    <n v="998"/>
    <x v="3"/>
    <s v="Mañana"/>
    <d v="1899-12-30T09:37:00"/>
    <x v="4"/>
    <n v="2"/>
    <n v="2"/>
    <n v="0"/>
    <s v="No consta"/>
    <s v="Apoyo"/>
    <x v="10"/>
    <s v="Desinformación"/>
    <s v="Upstander"/>
    <s v="No aplica"/>
    <s v="No aplica"/>
  </r>
  <r>
    <s v="https://x.com/Anmarcha/status/1784125400571883919"/>
    <s v="Anmarcha"/>
    <x v="2"/>
    <n v="226"/>
    <x v="3"/>
    <s v="Mañana"/>
    <d v="1899-12-30T09:40:00"/>
    <x v="0"/>
    <n v="0"/>
    <n v="0"/>
    <n v="0"/>
    <s v="No consta"/>
    <s v="Neutro"/>
    <x v="11"/>
    <s v="Justicia, calidad democrática, corrupción y transparencia"/>
    <s v="Discurso neutro"/>
    <s v="No aplica"/>
    <s v="No aplica"/>
  </r>
  <r>
    <s v="https://x.com/Javiergomez76/status/1784130624413901135"/>
    <s v="Javiergomez76"/>
    <x v="0"/>
    <n v="3928"/>
    <x v="3"/>
    <s v="Mañana"/>
    <d v="1899-12-30T10:01:00"/>
    <x v="2"/>
    <n v="16"/>
    <n v="13"/>
    <n v="2"/>
    <s v="No consta"/>
    <s v="Neutro"/>
    <x v="0"/>
    <s v="Desinformación"/>
    <s v="Discurso neutro"/>
    <s v="No aplica"/>
    <s v="No aplica"/>
  </r>
  <r>
    <s v="https://x.com/nenedenadie/status/1784139145683648792"/>
    <s v="nenedenadie"/>
    <x v="2"/>
    <n v="29000"/>
    <x v="3"/>
    <s v="Mañana"/>
    <d v="1899-12-30T10:34:00"/>
    <x v="1"/>
    <n v="1000"/>
    <n v="707"/>
    <n v="44"/>
    <s v="No consta"/>
    <s v="Neutro"/>
    <x v="12"/>
    <s v="Desinformación"/>
    <s v="Discurso neutro"/>
    <s v="No aplica"/>
    <s v="No aplica"/>
  </r>
  <r>
    <s v="https://x.com/NavarreteBj/status/1784141129895584083"/>
    <s v="NavarreteBj"/>
    <x v="2"/>
    <n v="169"/>
    <x v="3"/>
    <s v="Mañana"/>
    <d v="1899-12-30T10:42:00"/>
    <x v="0"/>
    <n v="0"/>
    <n v="0"/>
    <n v="0"/>
    <s v="Apoyo"/>
    <s v="Apoyo"/>
    <x v="0"/>
    <s v="Justicia, calidad democrática, corrupción y transparencia"/>
    <s v="Odio ofensa"/>
    <s v="Partidos de derechas"/>
    <s v="Lenguaje insultante o degradante"/>
  </r>
  <r>
    <s v="https://x.com/JEcheverriZ/status/1784141354244636774"/>
    <s v="JEcheverriZ"/>
    <x v="2"/>
    <n v="25200"/>
    <x v="3"/>
    <s v="Mañana"/>
    <d v="1899-12-30T10:43:00"/>
    <x v="3"/>
    <n v="5"/>
    <n v="6"/>
    <n v="1"/>
    <s v="No consta"/>
    <s v="Apoyo"/>
    <x v="0"/>
    <s v="Desinformación"/>
    <s v="Discurso neutro"/>
    <s v="No aplica"/>
    <s v="No aplica"/>
  </r>
  <r>
    <s v="https://x.com/cristinaxbmc/status/1784157399365926999"/>
    <s v="cristinaxbmc"/>
    <x v="2"/>
    <n v="31"/>
    <x v="3"/>
    <s v="Mañana"/>
    <d v="1899-12-30T11:47:00"/>
    <x v="0"/>
    <n v="0"/>
    <n v="0"/>
    <n v="0"/>
    <s v="No consta"/>
    <s v="Neutro"/>
    <x v="0"/>
    <s v="Desinformación"/>
    <s v="Discurso neutro"/>
    <s v="No aplica"/>
    <s v="No aplica"/>
  </r>
  <r>
    <s v="https://x.com/trebacio/status/1784167657870119223"/>
    <s v="trebacio"/>
    <x v="2"/>
    <n v="1693"/>
    <x v="3"/>
    <s v="Mañana"/>
    <d v="1899-12-30T12:28:00"/>
    <x v="0"/>
    <n v="2"/>
    <n v="0"/>
    <n v="0"/>
    <s v="No consta"/>
    <s v="Neutro"/>
    <x v="0"/>
    <s v="Desinformación"/>
    <s v="Discurso neutro"/>
    <s v="No aplica"/>
    <s v="No aplica"/>
  </r>
  <r>
    <s v="https://x.com/FahningBerger/status/1784181563036402052"/>
    <s v="FahningBerger"/>
    <x v="2"/>
    <n v="46"/>
    <x v="3"/>
    <s v="Mañana"/>
    <d v="1899-12-30T13:23:00"/>
    <x v="0"/>
    <n v="0"/>
    <n v="0"/>
    <n v="1"/>
    <s v="No consta"/>
    <s v="Neutro"/>
    <x v="0"/>
    <s v="Justicia, calidad democrática, corrupción y transparencia"/>
    <s v="Discurso neutro"/>
    <s v="No aplica"/>
    <s v="No aplica"/>
  </r>
  <r>
    <s v="https://x.com/JavierCriad_Es/status/1784185214597472499"/>
    <s v="JavierCriad_Es"/>
    <x v="2"/>
    <n v="635"/>
    <x v="3"/>
    <s v="Mañana"/>
    <d v="1899-12-30T13:37:00"/>
    <x v="0"/>
    <n v="0"/>
    <n v="0"/>
    <n v="1"/>
    <s v="No consta"/>
    <s v="Neutro"/>
    <x v="0"/>
    <s v="Desinformación"/>
    <s v="Discurso neutro"/>
    <s v="No aplica"/>
    <s v="No aplica"/>
  </r>
  <r>
    <s v="https://x.com/mely_valladares/status/1784191678506500414"/>
    <s v="mely_valladares"/>
    <x v="2"/>
    <n v="250"/>
    <x v="3"/>
    <s v="Sobremesa"/>
    <d v="1899-12-30T14:03:00"/>
    <x v="0"/>
    <n v="6"/>
    <n v="2"/>
    <n v="2"/>
    <s v="No consta"/>
    <s v="Neutro"/>
    <x v="0"/>
    <s v="Desinformación"/>
    <s v="Discurso neutro"/>
    <s v="No aplica"/>
    <s v="No aplica"/>
  </r>
  <r>
    <s v="https://x.com/PFlerial/status/1784204137883639846"/>
    <s v="PFlerial"/>
    <x v="2"/>
    <n v="99"/>
    <x v="3"/>
    <s v="Sobremesa"/>
    <d v="1899-12-30T14:53:00"/>
    <x v="0"/>
    <n v="1"/>
    <n v="0"/>
    <n v="0"/>
    <s v="Apoyo"/>
    <s v="Apoyo"/>
    <x v="0"/>
    <s v="Justicia, calidad democrática, corrupción y transparencia"/>
    <s v="Discurso neutro"/>
    <s v="No aplica"/>
    <s v="No aplica"/>
  </r>
  <r>
    <s v="https://x.com/DavidArranzVox/status/1784214646473261288"/>
    <s v="DavidArranzVox"/>
    <x v="1"/>
    <n v="28300"/>
    <x v="3"/>
    <s v="Sobremesa"/>
    <d v="1899-12-30T15:34:00"/>
    <x v="4"/>
    <n v="145"/>
    <n v="98"/>
    <n v="10"/>
    <s v="En contra"/>
    <s v="En contra"/>
    <x v="0"/>
    <s v="Justicia, calidad democrática, corrupción y transparencia"/>
    <s v="Odio ofensa"/>
    <s v="Pedro Sánchez"/>
    <s v="Lenguaje insultante o degradante"/>
  </r>
  <r>
    <s v="https://x.com/LuySolo/status/1784224810551111771"/>
    <s v="LuySolo"/>
    <x v="2"/>
    <n v="75"/>
    <x v="3"/>
    <s v="Sobremesa"/>
    <d v="1899-12-30T16:15:00"/>
    <x v="0"/>
    <n v="0"/>
    <n v="0"/>
    <n v="0"/>
    <s v="No consta"/>
    <s v="En contra"/>
    <x v="0"/>
    <s v="Justicia, calidad democrática, corrupción y transparencia"/>
    <s v="Discurso neutro"/>
    <s v="No aplica"/>
    <s v="No aplica"/>
  </r>
  <r>
    <s v="https://x.com/DCAlderonVK/status/1784226632305168618"/>
    <s v="DCAlderonVK"/>
    <x v="2"/>
    <n v="1148"/>
    <x v="3"/>
    <s v="Sobremesa"/>
    <d v="1899-12-30T16:22:00"/>
    <x v="3"/>
    <n v="3"/>
    <n v="1"/>
    <n v="0"/>
    <s v="No consta"/>
    <s v="Neutro"/>
    <x v="0"/>
    <s v="Desinformación"/>
    <s v="Discurso neutro"/>
    <s v="No aplica"/>
    <s v="No aplica"/>
  </r>
  <r>
    <s v="https://x.com/bimbalalombarda/status/1784229130248110147"/>
    <s v="bimbalalombarda"/>
    <x v="2"/>
    <n v="3214"/>
    <x v="3"/>
    <s v="Sobremesa"/>
    <d v="1899-12-30T16:22:00"/>
    <x v="0"/>
    <n v="5"/>
    <n v="0"/>
    <n v="2"/>
    <s v="No consta"/>
    <s v="Apoyo"/>
    <x v="0"/>
    <s v="Justicia, calidad democrática, corrupción y transparencia"/>
    <s v="Discurso neutro"/>
    <s v="No aplica"/>
    <s v="No aplica"/>
  </r>
  <r>
    <s v="https://x.com/elrojoinversor/status/1784243389862404565"/>
    <s v="elrojoinversor"/>
    <x v="2"/>
    <n v="302"/>
    <x v="3"/>
    <s v="Sobremesa"/>
    <d v="1899-12-30T17:29:00"/>
    <x v="0"/>
    <n v="0"/>
    <n v="0"/>
    <n v="1"/>
    <s v="No consta"/>
    <s v="Neutro"/>
    <x v="13"/>
    <s v="Desinformación"/>
    <s v="Odio ofensa"/>
    <s v="No consta"/>
    <s v="Lenguaje insultante o degradante"/>
  </r>
  <r>
    <s v="https://x.com/majara0/status/1784282293680443654"/>
    <s v="majara0"/>
    <x v="2"/>
    <n v="22300"/>
    <x v="3"/>
    <s v="Tarde"/>
    <d v="1899-12-30T20:03:00"/>
    <x v="4"/>
    <n v="8"/>
    <n v="3"/>
    <n v="1"/>
    <s v="No consta"/>
    <s v="Neutro"/>
    <x v="0"/>
    <s v="Desinformación"/>
    <s v="Odio ofensa"/>
    <s v="No consta"/>
    <s v="Lenguaje insultante o degradante"/>
  </r>
  <r>
    <s v="https://x.com/barreroem/status/1784282313825669323"/>
    <s v="barreroem"/>
    <x v="2"/>
    <n v="130"/>
    <x v="3"/>
    <s v="Tarde"/>
    <d v="1899-12-30T20:03:00"/>
    <x v="0"/>
    <n v="0"/>
    <n v="0"/>
    <n v="0"/>
    <s v="No consta"/>
    <s v="En contra"/>
    <x v="0"/>
    <s v="Enfrentamientos personales no sectoriales. Capacidades, atributos,_x000a_caracterizaciones, trayectoria previa"/>
    <s v="Odio ofensa"/>
    <s v="Pedro Sánchez "/>
    <s v="Hechos falsos"/>
  </r>
  <r>
    <s v="https://x.com/publico_es/status/1784283424833843296"/>
    <s v="publico_es"/>
    <x v="0"/>
    <n v="1100000"/>
    <x v="3"/>
    <s v="Tarde"/>
    <d v="1899-12-30T20:08:00"/>
    <x v="3"/>
    <n v="23"/>
    <n v="7"/>
    <n v="3"/>
    <s v="No consta"/>
    <s v="Apoyo"/>
    <x v="0"/>
    <s v="Desinformación"/>
    <s v="Discurso neutro"/>
    <s v="No consta"/>
    <s v="No aplica"/>
  </r>
  <r>
    <s v="https://x.com/encantador201/status/1784314997968900606"/>
    <s v="encantador201"/>
    <x v="2"/>
    <n v="121"/>
    <x v="3"/>
    <s v="Noche 1"/>
    <d v="1899-12-30T22:13:00"/>
    <x v="0"/>
    <n v="0"/>
    <n v="0"/>
    <n v="0"/>
    <s v="No consta"/>
    <s v="En contra"/>
    <x v="0"/>
    <s v="Desinformación"/>
    <s v="Odio ofensa"/>
    <s v="No consta"/>
    <s v="Lenguaje insultante o degradante"/>
  </r>
  <r>
    <s v="https://x.com/psoeBenimaclet/status/1784330758171091136"/>
    <s v="psoeBenimaclet"/>
    <x v="1"/>
    <n v="1748"/>
    <x v="3"/>
    <s v="Noche 1"/>
    <d v="1899-12-30T23:16:00"/>
    <x v="3"/>
    <n v="0"/>
    <n v="0"/>
    <n v="0"/>
    <s v="No consta"/>
    <s v="Apoyo"/>
    <x v="14"/>
    <s v="Desinformación"/>
    <s v="Upstander"/>
    <s v="No aplica"/>
    <s v="No aplica"/>
  </r>
  <r>
    <s v="https://x.com/IsabelS64514918/status/1784333084722069559"/>
    <s v="IsabelS64514918"/>
    <x v="2"/>
    <n v="405"/>
    <x v="3"/>
    <s v="Noche 1"/>
    <d v="1899-12-30T23:25:00"/>
    <x v="0"/>
    <n v="0"/>
    <n v="0"/>
    <n v="0"/>
    <s v="No consta"/>
    <s v="En contra"/>
    <x v="0"/>
    <s v="Desinformación"/>
    <s v="Odio ofensa"/>
    <s v="No consta"/>
    <s v="Lenguaje insultante o degradante"/>
  </r>
  <r>
    <s v="https://x.com/BaltasarVazque/status/1784333347340071222"/>
    <s v="BaltasarVazque"/>
    <x v="2"/>
    <n v="568"/>
    <x v="3"/>
    <s v="Noche 1"/>
    <d v="1899-12-30T23:26:00"/>
    <x v="0"/>
    <n v="0"/>
    <n v="0"/>
    <n v="0"/>
    <s v="No consta"/>
    <s v="Apoyo"/>
    <x v="15"/>
    <s v="Desinformación"/>
    <s v="Odio extremo"/>
    <s v="La derecha"/>
    <s v="Justificación, bromas, trivialización de la violencia hacia 'los otros'"/>
  </r>
  <r>
    <s v="https://x.com/IALHAMAI/status/1784375278870950244"/>
    <s v="IALHAMAI"/>
    <x v="2"/>
    <n v="295"/>
    <x v="4"/>
    <s v="Noche 2"/>
    <d v="1899-12-30T02:13:00"/>
    <x v="3"/>
    <n v="0"/>
    <n v="0"/>
    <n v="0"/>
    <s v="No consta"/>
    <s v="Apoyo"/>
    <x v="0"/>
    <s v="Desinformación"/>
    <s v="Odio ofensa"/>
    <s v="No consta"/>
    <s v="Hechos falsos"/>
  </r>
  <r>
    <s v="https://x.com/LMAM63/status/1784433820244090904"/>
    <s v="LMAM63"/>
    <x v="2"/>
    <n v="335"/>
    <x v="4"/>
    <s v="Madrugada"/>
    <d v="1899-12-30T06:05:00"/>
    <x v="0"/>
    <n v="7"/>
    <n v="1"/>
    <n v="0"/>
    <s v="No consta"/>
    <s v="En contra"/>
    <x v="0"/>
    <s v="Desinformación"/>
    <s v="Odio ofensa"/>
    <s v="Gobierno"/>
    <s v="Hechos falsos"/>
  </r>
  <r>
    <s v="https://x.com/esangar/status/1784480454952800644"/>
    <s v="esangar"/>
    <x v="2"/>
    <n v="1356"/>
    <x v="4"/>
    <s v="Mañana"/>
    <d v="1899-12-30T09:11:00"/>
    <x v="0"/>
    <n v="0"/>
    <n v="0"/>
    <n v="1"/>
    <s v="No consta"/>
    <s v="Apoyo"/>
    <x v="0"/>
    <s v="Desinformación"/>
    <s v="Upstander"/>
    <s v="No aplica"/>
    <s v="No aplica"/>
  </r>
  <r>
    <s v="https://x.com/Impertinente0/status/1784485302905524514"/>
    <s v="Impertinente0"/>
    <x v="2"/>
    <n v="7"/>
    <x v="4"/>
    <s v="Mañana"/>
    <d v="1899-12-30T09:30:00"/>
    <x v="0"/>
    <n v="0"/>
    <n v="0"/>
    <n v="0"/>
    <s v="No consta"/>
    <s v="Neutro"/>
    <x v="0"/>
    <s v="Desinformación"/>
    <s v="Discurso neutro"/>
    <s v="No aplica"/>
    <s v="No aplica"/>
  </r>
  <r>
    <s v="https://x.com/IsabelS64514918/status/1784492208290206102"/>
    <s v="IsabelS64514918"/>
    <x v="2"/>
    <n v="405"/>
    <x v="4"/>
    <s v="Mañana"/>
    <d v="1899-12-30T09:57:00"/>
    <x v="0"/>
    <n v="1"/>
    <n v="0"/>
    <n v="1"/>
    <s v="No consta"/>
    <s v="Apoyo"/>
    <x v="16"/>
    <s v="Desinformación"/>
    <s v="Odio ofensa"/>
    <s v="Derecha"/>
    <s v="Lenguaje divisorio o de otredad"/>
  </r>
  <r>
    <s v="https://x.com/KarlosRojo/status/1784498835416326169"/>
    <s v="KarlosRojo"/>
    <x v="2"/>
    <n v="148"/>
    <x v="4"/>
    <s v="Mañana"/>
    <d v="1899-12-30T10:24:00"/>
    <x v="0"/>
    <n v="3"/>
    <n v="0"/>
    <n v="0"/>
    <s v="No consta"/>
    <s v="En contra"/>
    <x v="0"/>
    <s v="Desinformación"/>
    <s v="Odio ofensa"/>
    <s v="Pedro Sánchez"/>
    <s v="Justificación, bromas, trivialización de la violencia hacia 'los otros'"/>
  </r>
  <r>
    <s v="https://x.com/aulapc_es/status/1784505294887789049"/>
    <s v="aulapc_es"/>
    <x v="2"/>
    <n v="6724"/>
    <x v="4"/>
    <s v="Mañana"/>
    <d v="1899-12-30T10:49:00"/>
    <x v="4"/>
    <n v="47"/>
    <n v="27"/>
    <n v="8"/>
    <s v="No consta"/>
    <s v="Apoyo"/>
    <x v="0"/>
    <s v="Desinformación"/>
    <s v="Odio ofensa"/>
    <s v="No consta"/>
    <s v="Lenguaje insultante o degradante"/>
  </r>
  <r>
    <s v="https://x.com/EgioVictor/status/1784505649751023667"/>
    <s v="EgioVictor"/>
    <x v="1"/>
    <n v="9117"/>
    <x v="4"/>
    <s v="Mañana"/>
    <d v="1899-12-30T10:51:00"/>
    <x v="4"/>
    <n v="823"/>
    <n v="385"/>
    <n v="8"/>
    <s v="No consta"/>
    <s v="Neutro"/>
    <x v="17"/>
    <s v="Justicia, calidad democrática, corrupción y transparencia"/>
    <s v="Discurso neutro"/>
    <s v="No aplica"/>
    <s v="No aplica"/>
  </r>
  <r>
    <s v="https://x.com/jalekal/status/1784532543858946160"/>
    <s v="jalekal"/>
    <x v="0"/>
    <n v="3982"/>
    <x v="4"/>
    <s v="Mañana"/>
    <d v="1899-12-30T12:38:00"/>
    <x v="0"/>
    <n v="0"/>
    <n v="0"/>
    <n v="1"/>
    <s v="No consta"/>
    <s v="Apoyo"/>
    <x v="0"/>
    <s v="Desinformación"/>
    <s v="Upstander"/>
    <s v="No aplica"/>
    <s v="No aplica"/>
  </r>
  <r>
    <s v="https://x.com/Earwick2/status/1784539225339117759"/>
    <s v="Earwick2"/>
    <x v="2"/>
    <n v="30"/>
    <x v="4"/>
    <s v="Mañana"/>
    <d v="1899-12-30T13:04:00"/>
    <x v="2"/>
    <n v="0"/>
    <n v="0"/>
    <n v="0"/>
    <s v="No consta"/>
    <s v="En contra"/>
    <x v="0"/>
    <s v="Desinformación"/>
    <s v="Odio ofensa"/>
    <s v="PSOE"/>
    <s v="Justificación, bromas, trivialización de la violencia hacia 'los otros'"/>
  </r>
  <r>
    <s v="https://x.com/Lorenzo2Carme/status/1784553496198418792"/>
    <s v="Lorenzo2Carme"/>
    <x v="2"/>
    <n v="81"/>
    <x v="4"/>
    <s v="Sobremesa"/>
    <d v="1899-12-30T14:01:00"/>
    <x v="0"/>
    <n v="0"/>
    <n v="0"/>
    <n v="0"/>
    <s v="No consta"/>
    <s v="Apoyo"/>
    <x v="0"/>
    <s v="Desinformación"/>
    <s v="Upstander"/>
    <s v="No aplica"/>
    <s v="No aplica"/>
  </r>
  <r>
    <s v="https://x.com/El_Cid_volador/status/1784554004996817157"/>
    <s v="El_Cid_volador"/>
    <x v="2"/>
    <n v="2317"/>
    <x v="4"/>
    <s v="Sobremesa"/>
    <d v="1899-12-30T14:03:00"/>
    <x v="0"/>
    <n v="1"/>
    <n v="0"/>
    <n v="0"/>
    <s v="No consta"/>
    <s v="En contra"/>
    <x v="0"/>
    <s v="Desinformación"/>
    <s v="Odio ofensa"/>
    <s v="Pedro Sánchez"/>
    <s v="Lenguaje insultante o degradante"/>
  </r>
  <r>
    <s v="https://x.com/jb_ds03/status/1784559886199615635"/>
    <s v="jb_ds03"/>
    <x v="2"/>
    <n v="6"/>
    <x v="4"/>
    <s v="Sobremesa"/>
    <d v="1899-12-30T14:26:00"/>
    <x v="0"/>
    <n v="0"/>
    <n v="0"/>
    <n v="0"/>
    <s v="No consta"/>
    <s v="En contra"/>
    <x v="0"/>
    <s v="Desinformación"/>
    <s v="Odio ofensa"/>
    <s v="Pedro Sánchez"/>
    <s v="Lenguaje insultante o degradante"/>
  </r>
  <r>
    <s v="https://x.com/Esdrumuda/status/1784579343403876683"/>
    <s v="Esdrumuda"/>
    <x v="2"/>
    <n v="363"/>
    <x v="4"/>
    <s v="Sobremesa"/>
    <d v="1899-12-30T15:44:00"/>
    <x v="0"/>
    <n v="0"/>
    <n v="0"/>
    <n v="0"/>
    <s v="No consta"/>
    <s v="Apoyo"/>
    <x v="0"/>
    <s v="Desinformación"/>
    <s v="Odio ofensa"/>
    <s v="No consta"/>
    <s v="Lenguaje insultante o degradante"/>
  </r>
  <r>
    <s v="https://x.com/dchopenawer/status/1784579503475323093"/>
    <s v="dchopenawer"/>
    <x v="2"/>
    <n v="77600"/>
    <x v="4"/>
    <s v="Sobremesa"/>
    <d v="1899-12-30T15:44:00"/>
    <x v="1"/>
    <n v="6000"/>
    <n v="2000"/>
    <n v="59"/>
    <s v="No consta"/>
    <s v="En contra"/>
    <x v="0"/>
    <s v="Desinformación"/>
    <s v="Discurso neutro"/>
    <s v="No aplica"/>
    <s v="No aplica"/>
  </r>
  <r>
    <s v="https://x.com/lola_lopera/status/1784581301758001413"/>
    <s v="lola_lopera"/>
    <x v="2"/>
    <n v="734"/>
    <x v="4"/>
    <s v="Sobremesa"/>
    <d v="1899-12-30T15:51:00"/>
    <x v="0"/>
    <n v="3"/>
    <n v="2"/>
    <n v="1"/>
    <s v="Apoyo"/>
    <s v="Apoyo"/>
    <x v="0"/>
    <s v="Desinformación"/>
    <s v="Upstander"/>
    <s v="No aplica"/>
    <s v="No aplica"/>
  </r>
  <r>
    <s v="https://x.com/DazRos2/status/1784595407537856926"/>
    <s v="DazRos2"/>
    <x v="2"/>
    <n v="969"/>
    <x v="4"/>
    <s v="Sobremesa"/>
    <d v="1899-12-30T16:47:00"/>
    <x v="0"/>
    <n v="0"/>
    <n v="0"/>
    <n v="0"/>
    <s v="No consta"/>
    <s v="En contra"/>
    <x v="0"/>
    <s v="Desinformación"/>
    <s v="Odio ofensa"/>
    <s v="No consta"/>
    <s v="Hechos falsos"/>
  </r>
  <r>
    <s v="https://x.com/gmp_p/status/1784595537779462536"/>
    <s v="gmp_p"/>
    <x v="2"/>
    <n v="77"/>
    <x v="4"/>
    <s v="Sobremesa"/>
    <d v="1899-12-30T16:48:00"/>
    <x v="0"/>
    <n v="1"/>
    <n v="0"/>
    <n v="0"/>
    <s v="No consta"/>
    <s v="Apoyo"/>
    <x v="0"/>
    <s v="Desinformación"/>
    <s v="Odio ofensa"/>
    <s v="No consta"/>
    <s v="Lenguaje insultante o degradante"/>
  </r>
  <r>
    <s v="https://x.com/Martix_AL/status/1784599830158786939"/>
    <s v="Martix_AL"/>
    <x v="2"/>
    <n v="5182"/>
    <x v="4"/>
    <s v="Tarde"/>
    <d v="1899-12-30T17:05:00"/>
    <x v="2"/>
    <n v="0"/>
    <n v="0"/>
    <n v="0"/>
    <s v="No consta"/>
    <s v="Neutro"/>
    <x v="0"/>
    <s v="Desinformación"/>
    <s v="Discurso neutro"/>
    <s v="No aplica"/>
    <s v="No aplica"/>
  </r>
  <r>
    <s v="https://x.com/Matojo_rebelde/status/1784605382616211884"/>
    <s v="Matojo_rebelde"/>
    <x v="2"/>
    <n v="92"/>
    <x v="4"/>
    <s v="Tarde"/>
    <d v="1899-12-30T17:27:00"/>
    <x v="0"/>
    <n v="0"/>
    <n v="0"/>
    <n v="0"/>
    <s v="No consta"/>
    <s v="En contra"/>
    <x v="0"/>
    <s v="Desinformación"/>
    <s v="Odio ofensa"/>
    <s v="Pedro Sánchez"/>
    <s v="Argumento trampa"/>
  </r>
  <r>
    <s v="https://x.com/PandemiaDigitaI/status/1784607421777797441"/>
    <s v="PandemiaDigitaI"/>
    <x v="2"/>
    <n v="32500"/>
    <x v="4"/>
    <s v="Tarde"/>
    <d v="1899-12-30T17:35:00"/>
    <x v="1"/>
    <n v="111"/>
    <n v="61"/>
    <n v="5"/>
    <s v="No consta"/>
    <s v="Apoyo"/>
    <x v="0"/>
    <s v="Desinformación"/>
    <s v="Odio ofensa"/>
    <s v="No consta"/>
    <s v="Metáforas. Comentarios deshumanizadores"/>
  </r>
  <r>
    <s v="https://x.com/Ivan_L_Z/status/1784619880316030997"/>
    <s v="Ivan_L_Z"/>
    <x v="2"/>
    <n v="404"/>
    <x v="4"/>
    <s v="Tarde"/>
    <d v="1899-12-30T18:25:00"/>
    <x v="0"/>
    <n v="0"/>
    <n v="0"/>
    <n v="0"/>
    <s v="No consta"/>
    <s v="Neutro"/>
    <x v="0"/>
    <s v="Desinformación"/>
    <s v="Discurso neutro"/>
    <s v="No aplica"/>
    <s v="No aplica"/>
  </r>
  <r>
    <s v="https://x.com/melisa_79/status/1784624628561809450"/>
    <s v="melisa_79"/>
    <x v="2"/>
    <n v="136"/>
    <x v="4"/>
    <s v="Tarde"/>
    <d v="1899-12-30T18:44:00"/>
    <x v="0"/>
    <n v="0"/>
    <n v="0"/>
    <n v="0"/>
    <s v="No consta"/>
    <s v="Neutro"/>
    <x v="0"/>
    <s v="Desinformación"/>
    <s v="Discurso neutro"/>
    <s v="No aplica"/>
    <s v="No aplica"/>
  </r>
  <r>
    <s v="https://x.com/alfredoibanyez/status/1784633138167026075"/>
    <s v="alfredoibanyez"/>
    <x v="2"/>
    <n v="2687"/>
    <x v="4"/>
    <s v="Tarde"/>
    <d v="1899-12-30T19:17:00"/>
    <x v="0"/>
    <n v="29"/>
    <n v="5"/>
    <n v="4"/>
    <s v="No consta"/>
    <s v="Apoyo"/>
    <x v="0"/>
    <s v="Desinformación"/>
    <s v="Discurso neutro"/>
    <s v="No aplica"/>
    <s v="No aplica"/>
  </r>
  <r>
    <s v="https://x.com/CecilioCastro/status/1784634143378186423"/>
    <s v="CecilioCastro"/>
    <x v="2"/>
    <n v="16400"/>
    <x v="4"/>
    <s v="Tarde"/>
    <d v="1899-12-30T19:21:00"/>
    <x v="0"/>
    <n v="28"/>
    <n v="13"/>
    <n v="14"/>
    <s v="No consta"/>
    <s v="Apoyo"/>
    <x v="0"/>
    <s v="Desinformación"/>
    <s v="Upstander"/>
    <s v="No aplica"/>
    <s v="No aplica"/>
  </r>
  <r>
    <s v="https://x.com/PFlerial/status/1784637361000775985"/>
    <s v="PFlerial"/>
    <x v="2"/>
    <n v="99"/>
    <x v="4"/>
    <s v="Tarde"/>
    <d v="1899-12-30T19:34:00"/>
    <x v="0"/>
    <n v="0"/>
    <n v="0"/>
    <n v="0"/>
    <s v="No consta"/>
    <s v="Apoyo"/>
    <x v="18"/>
    <s v="Desinformación"/>
    <s v="Discurso neutro"/>
    <s v="No aplica"/>
    <s v="No aplica"/>
  </r>
  <r>
    <s v="https://x.com/Lector248/status/1784640637800735162"/>
    <s v="Lector248"/>
    <x v="2"/>
    <n v="12"/>
    <x v="4"/>
    <s v="Tarde"/>
    <d v="1899-12-30T19:47:00"/>
    <x v="0"/>
    <n v="0"/>
    <n v="0"/>
    <n v="1"/>
    <s v="No consta"/>
    <s v="Apoyo"/>
    <x v="0"/>
    <s v="Desinformación"/>
    <s v="Upstander"/>
    <s v="No aplica"/>
    <s v="No aplica"/>
  </r>
  <r>
    <s v="https://x.com/BatM32657293/status/1784648450123993155"/>
    <s v="BatM32657293"/>
    <x v="2"/>
    <n v="97"/>
    <x v="4"/>
    <s v="Tarde"/>
    <d v="1899-12-30T20:18:00"/>
    <x v="2"/>
    <n v="2"/>
    <n v="2"/>
    <n v="1"/>
    <s v="No consta"/>
    <s v="En contra"/>
    <x v="0"/>
    <s v="Justicia, calidad democrática, corrupción y transparencia"/>
    <s v="Discurso neutro"/>
    <s v="No aplica"/>
    <s v="No aplica"/>
  </r>
  <r>
    <s v="https://x.com/Emilio82911296/status/1784657943415161069"/>
    <s v="Emilio82911296"/>
    <x v="2"/>
    <n v="278"/>
    <x v="4"/>
    <s v="Noche 1"/>
    <d v="1899-12-30T20:56:00"/>
    <x v="0"/>
    <n v="0"/>
    <n v="0"/>
    <n v="0"/>
    <s v="No consta"/>
    <s v="En contra"/>
    <x v="0"/>
    <s v="Desinformación"/>
    <s v="Discurso neutro"/>
    <s v="No aplica"/>
    <s v="No aplica"/>
  </r>
  <r>
    <s v="https://x.com/flashmanhuzoor/status/1784669682143781081"/>
    <s v="flashmanhuzoor"/>
    <x v="2"/>
    <n v="169"/>
    <x v="4"/>
    <s v="Noche 1"/>
    <d v="1899-12-30T21:43:00"/>
    <x v="0"/>
    <n v="0"/>
    <n v="0"/>
    <n v="1"/>
    <s v="No consta"/>
    <s v="Neutro"/>
    <x v="0"/>
    <s v="Política Internacional y Unión Europea. Globalismo"/>
    <s v="Discurso neutro"/>
    <s v="No aplica"/>
    <s v="No aplica"/>
  </r>
  <r>
    <s v="https://x.com/JosJimn27006332/status/1784669727702278412"/>
    <s v="JosJimn27006332"/>
    <x v="2"/>
    <n v="1037"/>
    <x v="4"/>
    <s v="Noche 1"/>
    <d v="1899-12-30T21:43:00"/>
    <x v="4"/>
    <n v="2"/>
    <n v="0"/>
    <n v="0"/>
    <s v="No consta"/>
    <s v="Neutro"/>
    <x v="0"/>
    <s v="Desinformación"/>
    <s v="Discurso neutro"/>
    <s v="No aplica"/>
    <s v="No aplica"/>
  </r>
  <r>
    <s v="https://x.com/assunfranquesa/status/1784684735328895174"/>
    <s v="assunfranquesa"/>
    <x v="2"/>
    <n v="1092"/>
    <x v="4"/>
    <s v="Noche 1"/>
    <d v="1899-12-30T22:42:00"/>
    <x v="3"/>
    <n v="0"/>
    <n v="0"/>
    <n v="0"/>
    <s v="No consta"/>
    <s v="Neutro"/>
    <x v="19"/>
    <s v="Desinformación"/>
    <s v="Discurso neutro"/>
    <s v="No aplica"/>
    <s v="No aplica"/>
  </r>
  <r>
    <s v="https://x.com/EscancianoMario/status/1784690405310611929"/>
    <s v="EscancianoMario"/>
    <x v="2"/>
    <n v="39"/>
    <x v="4"/>
    <s v="Noche 1"/>
    <d v="1899-12-30T23:05:00"/>
    <x v="0"/>
    <n v="1"/>
    <n v="0"/>
    <n v="0"/>
    <s v="No consta"/>
    <s v="En contra"/>
    <x v="0"/>
    <s v="Justicia, calidad democrática, corrupción y transparencia"/>
    <s v="Discurso neutro"/>
    <s v="No aplica"/>
    <s v="No aplica"/>
  </r>
  <r>
    <s v="https://x.com/NavarreteBj/status/1784693527953178847"/>
    <s v="NavarreteBj"/>
    <x v="2"/>
    <n v="169"/>
    <x v="4"/>
    <s v="Noche 1"/>
    <d v="1899-12-30T23:17:00"/>
    <x v="0"/>
    <n v="0"/>
    <n v="0"/>
    <n v="0"/>
    <s v="No consta"/>
    <s v="Apoyo"/>
    <x v="0"/>
    <s v="Justicia, calidad democrática, corrupción y transparencia"/>
    <s v="Odio ofensa"/>
    <s v="PP y VOX"/>
    <s v="Lenguaje insultante o degradante"/>
  </r>
  <r>
    <s v="https://x.com/JanoPerezS/status/1784696331342115085"/>
    <s v="JanoPerezS"/>
    <x v="2"/>
    <n v="1962"/>
    <x v="4"/>
    <s v="Noche 1"/>
    <d v="1899-12-30T23:28:00"/>
    <x v="0"/>
    <n v="2"/>
    <n v="0"/>
    <n v="1"/>
    <s v="No consta"/>
    <s v="Apoyo"/>
    <x v="0"/>
    <s v="Justicia, calidad democrática, corrupción y transparencia"/>
    <s v="Upstander"/>
    <s v="No aplica"/>
    <s v="No aplica"/>
  </r>
  <r>
    <s v="https://x.com/ArkoYork/status/1784701112005656840"/>
    <s v="ArkoYork"/>
    <x v="2"/>
    <n v="2"/>
    <x v="4"/>
    <s v="Noche 1"/>
    <d v="1899-12-30T23:47:00"/>
    <x v="0"/>
    <n v="0"/>
    <n v="0"/>
    <n v="0"/>
    <s v="No consta"/>
    <s v="En contra"/>
    <x v="0"/>
    <s v="Desinformación"/>
    <s v="Discurso neutro"/>
    <s v="No aplica"/>
    <s v="No aplica"/>
  </r>
  <r>
    <s v="https://x.com/CidadanGalegoX/status/1784707225878999310"/>
    <s v="CidadanGalegoX"/>
    <x v="2"/>
    <n v="62"/>
    <x v="5"/>
    <s v="Noche 2"/>
    <d v="1899-12-30T00:12:00"/>
    <x v="0"/>
    <n v="0"/>
    <n v="0"/>
    <n v="0"/>
    <s v="No consta"/>
    <s v="Neutro"/>
    <x v="20"/>
    <s v="Desinformación"/>
    <s v="Odio ofensa"/>
    <s v="No consta"/>
    <s v="Lenguaje insultante o degradante"/>
  </r>
  <r>
    <s v="https://x.com/EmilioGRanz/status/1784724307467178119"/>
    <s v="EmilioGRanz"/>
    <x v="0"/>
    <n v="1247"/>
    <x v="5"/>
    <s v="Noche 2"/>
    <d v="1899-12-30T01:20:00"/>
    <x v="0"/>
    <n v="3"/>
    <n v="0"/>
    <n v="0"/>
    <s v="No consta"/>
    <s v="En contra"/>
    <x v="0"/>
    <s v="Justicia, calidad democrática, corrupción y transparencia"/>
    <s v="Odio ofensa"/>
    <s v="No consta"/>
    <s v="Estereotipo-prejuicio"/>
  </r>
  <r>
    <s v="https://x.com/asturinvictus/status/1784732187792744691"/>
    <s v="asturinvictus"/>
    <x v="2"/>
    <n v="73"/>
    <x v="5"/>
    <s v="Noche 2"/>
    <d v="1899-12-30T01:51:00"/>
    <x v="0"/>
    <n v="1"/>
    <n v="0"/>
    <n v="0"/>
    <s v="No consta"/>
    <s v="En contra"/>
    <x v="0"/>
    <s v="Desinformación"/>
    <s v="Odio ofensa"/>
    <s v="Izquierda"/>
    <s v="Metáforas. Comentarios deshumanizadores"/>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C5EBAD0-2C8B-A043-A8F8-5CCC483C4240}" name="TablaDinámica5"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E26" firstHeaderRow="1" firstDataRow="2" firstDataCol="1"/>
  <pivotFields count="18">
    <pivotField dataField="1" showAll="0"/>
    <pivotField showAll="0"/>
    <pivotField axis="axisCol" showAll="0">
      <items count="4">
        <item x="2"/>
        <item x="0"/>
        <item x="1"/>
        <item t="default"/>
      </items>
    </pivotField>
    <pivotField showAll="0"/>
    <pivotField numFmtId="14" showAll="0">
      <items count="7">
        <item x="0"/>
        <item x="1"/>
        <item x="2"/>
        <item x="3"/>
        <item x="4"/>
        <item x="5"/>
        <item t="default"/>
      </items>
    </pivotField>
    <pivotField showAll="0"/>
    <pivotField numFmtId="164" showAll="0"/>
    <pivotField showAll="0">
      <items count="6">
        <item x="2"/>
        <item x="3"/>
        <item x="4"/>
        <item x="0"/>
        <item x="1"/>
        <item t="default"/>
      </items>
    </pivotField>
    <pivotField showAll="0"/>
    <pivotField showAll="0"/>
    <pivotField showAll="0"/>
    <pivotField showAll="0"/>
    <pivotField showAll="0"/>
    <pivotField axis="axisRow" showAll="0">
      <items count="22">
        <item x="0"/>
        <item x="15"/>
        <item x="18"/>
        <item x="14"/>
        <item x="12"/>
        <item x="2"/>
        <item x="20"/>
        <item x="3"/>
        <item x="1"/>
        <item x="5"/>
        <item x="17"/>
        <item x="10"/>
        <item x="13"/>
        <item x="11"/>
        <item x="6"/>
        <item x="4"/>
        <item x="16"/>
        <item x="9"/>
        <item x="7"/>
        <item x="8"/>
        <item x="19"/>
        <item t="default"/>
      </items>
    </pivotField>
    <pivotField showAll="0"/>
    <pivotField showAll="0"/>
    <pivotField showAll="0"/>
    <pivotField showAll="0"/>
  </pivotFields>
  <rowFields count="1">
    <field x="13"/>
  </rowFields>
  <rowItems count="22">
    <i>
      <x/>
    </i>
    <i>
      <x v="1"/>
    </i>
    <i>
      <x v="2"/>
    </i>
    <i>
      <x v="3"/>
    </i>
    <i>
      <x v="4"/>
    </i>
    <i>
      <x v="5"/>
    </i>
    <i>
      <x v="6"/>
    </i>
    <i>
      <x v="7"/>
    </i>
    <i>
      <x v="8"/>
    </i>
    <i>
      <x v="9"/>
    </i>
    <i>
      <x v="10"/>
    </i>
    <i>
      <x v="11"/>
    </i>
    <i>
      <x v="12"/>
    </i>
    <i>
      <x v="13"/>
    </i>
    <i>
      <x v="14"/>
    </i>
    <i>
      <x v="15"/>
    </i>
    <i>
      <x v="16"/>
    </i>
    <i>
      <x v="17"/>
    </i>
    <i>
      <x v="18"/>
    </i>
    <i>
      <x v="19"/>
    </i>
    <i>
      <x v="20"/>
    </i>
    <i t="grand">
      <x/>
    </i>
  </rowItems>
  <colFields count="1">
    <field x="2"/>
  </colFields>
  <colItems count="4">
    <i>
      <x/>
    </i>
    <i>
      <x v="1"/>
    </i>
    <i>
      <x v="2"/>
    </i>
    <i t="grand">
      <x/>
    </i>
  </colItems>
  <dataFields count="1">
    <dataField name="Cuenta de Enlac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x.com/jjohnnyvigo/status/1783757670358397386" TargetMode="External"/><Relationship Id="rId21" Type="http://schemas.openxmlformats.org/officeDocument/2006/relationships/hyperlink" Target="https://x.com/elespanolcom/status/1783044425863561530" TargetMode="External"/><Relationship Id="rId42" Type="http://schemas.openxmlformats.org/officeDocument/2006/relationships/hyperlink" Target="https://x.com/ricky16081980/status/1783195411215200392" TargetMode="External"/><Relationship Id="rId63" Type="http://schemas.openxmlformats.org/officeDocument/2006/relationships/hyperlink" Target="https://x.com/IsabelS64514918/status/1783358305047396666" TargetMode="External"/><Relationship Id="rId84" Type="http://schemas.openxmlformats.org/officeDocument/2006/relationships/hyperlink" Target="https://x.com/purpura101/status/1783438869129543817" TargetMode="External"/><Relationship Id="rId138" Type="http://schemas.openxmlformats.org/officeDocument/2006/relationships/hyperlink" Target="https://x.com/V_Lastra_design/status/1783949569862050121" TargetMode="External"/><Relationship Id="rId159" Type="http://schemas.openxmlformats.org/officeDocument/2006/relationships/hyperlink" Target="https://x.com/JavierCriad_Es/status/1784185214597472499" TargetMode="External"/><Relationship Id="rId107" Type="http://schemas.openxmlformats.org/officeDocument/2006/relationships/hyperlink" Target="https://x.com/rekondo10364/status/1783577806745506192" TargetMode="External"/><Relationship Id="rId11" Type="http://schemas.openxmlformats.org/officeDocument/2006/relationships/hyperlink" Target="https://x.com/democrata_info/status/1783032984699842740" TargetMode="External"/><Relationship Id="rId32" Type="http://schemas.openxmlformats.org/officeDocument/2006/relationships/hyperlink" Target="https://x.com/DeusVul94229466/status/1783116344436605222" TargetMode="External"/><Relationship Id="rId53" Type="http://schemas.openxmlformats.org/officeDocument/2006/relationships/hyperlink" Target="https://x.com/lluisfglez/status/1783224490140352943" TargetMode="External"/><Relationship Id="rId74" Type="http://schemas.openxmlformats.org/officeDocument/2006/relationships/hyperlink" Target="https://x.com/ELAVEFENIX66753/status/1783414345273102561" TargetMode="External"/><Relationship Id="rId128" Type="http://schemas.openxmlformats.org/officeDocument/2006/relationships/hyperlink" Target="https://x.com/vidalga65453072/status/1783889996392378621" TargetMode="External"/><Relationship Id="rId149" Type="http://schemas.openxmlformats.org/officeDocument/2006/relationships/hyperlink" Target="https://x.com/gelen671/status/1784114349046395184" TargetMode="External"/><Relationship Id="rId5" Type="http://schemas.openxmlformats.org/officeDocument/2006/relationships/hyperlink" Target="https://x.com/ggohom/status/1784018379835121867" TargetMode="External"/><Relationship Id="rId95" Type="http://schemas.openxmlformats.org/officeDocument/2006/relationships/hyperlink" Target="https://x.com/BeataWojna/status/1783503588917964936" TargetMode="External"/><Relationship Id="rId160" Type="http://schemas.openxmlformats.org/officeDocument/2006/relationships/hyperlink" Target="https://x.com/mely_valladares/status/1784191678506500414" TargetMode="External"/><Relationship Id="rId22" Type="http://schemas.openxmlformats.org/officeDocument/2006/relationships/hyperlink" Target="https://x.com/Jedi_Sanfermin/status/1783046508494946550" TargetMode="External"/><Relationship Id="rId43" Type="http://schemas.openxmlformats.org/officeDocument/2006/relationships/hyperlink" Target="https://x.com/Alivseperez/status/1783198494582259910" TargetMode="External"/><Relationship Id="rId64" Type="http://schemas.openxmlformats.org/officeDocument/2006/relationships/hyperlink" Target="https://x.com/Lorenzo2Carme/status/1783360871630061674" TargetMode="External"/><Relationship Id="rId118" Type="http://schemas.openxmlformats.org/officeDocument/2006/relationships/hyperlink" Target="https://x.com/juluniver/status/1783760616361976198" TargetMode="External"/><Relationship Id="rId139" Type="http://schemas.openxmlformats.org/officeDocument/2006/relationships/hyperlink" Target="https://x.com/amaranto113/status/1783951997428744463" TargetMode="External"/><Relationship Id="rId85" Type="http://schemas.openxmlformats.org/officeDocument/2006/relationships/hyperlink" Target="https://x.com/PCampos182/status/1783441410504421589" TargetMode="External"/><Relationship Id="rId150" Type="http://schemas.openxmlformats.org/officeDocument/2006/relationships/hyperlink" Target="https://x.com/Synadenium1/status/1784124791160528991" TargetMode="External"/><Relationship Id="rId12" Type="http://schemas.openxmlformats.org/officeDocument/2006/relationships/hyperlink" Target="https://x.com/abc_es/status/1783033071119261913" TargetMode="External"/><Relationship Id="rId17" Type="http://schemas.openxmlformats.org/officeDocument/2006/relationships/hyperlink" Target="https://x.com/Bolboretaroja/status/1783038135724892576" TargetMode="External"/><Relationship Id="rId33" Type="http://schemas.openxmlformats.org/officeDocument/2006/relationships/hyperlink" Target="https://x.com/damasco1812/status/1783133462175567941" TargetMode="External"/><Relationship Id="rId38" Type="http://schemas.openxmlformats.org/officeDocument/2006/relationships/hyperlink" Target="https://x.com/ahbcanariaslp/status/1783173763225272526" TargetMode="External"/><Relationship Id="rId59" Type="http://schemas.openxmlformats.org/officeDocument/2006/relationships/hyperlink" Target="https://x.com/Luca90852837/status/1783245008423768384" TargetMode="External"/><Relationship Id="rId103" Type="http://schemas.openxmlformats.org/officeDocument/2006/relationships/hyperlink" Target="https://x.com/carosanchez8/status/1783536105083564080" TargetMode="External"/><Relationship Id="rId108" Type="http://schemas.openxmlformats.org/officeDocument/2006/relationships/hyperlink" Target="https://x.com/alfon_fde/status/1783579559431925974" TargetMode="External"/><Relationship Id="rId124" Type="http://schemas.openxmlformats.org/officeDocument/2006/relationships/hyperlink" Target="https://x.com/pepellopis/status/1783853068418703793" TargetMode="External"/><Relationship Id="rId129" Type="http://schemas.openxmlformats.org/officeDocument/2006/relationships/hyperlink" Target="https://x.com/abuelo_deheidi/status/1783899571048845484" TargetMode="External"/><Relationship Id="rId54" Type="http://schemas.openxmlformats.org/officeDocument/2006/relationships/hyperlink" Target="https://x.com/danicemo/status/1783226711888273740" TargetMode="External"/><Relationship Id="rId70" Type="http://schemas.openxmlformats.org/officeDocument/2006/relationships/hyperlink" Target="https://x.com/ecodiuku/status/1783407311664374137" TargetMode="External"/><Relationship Id="rId75" Type="http://schemas.openxmlformats.org/officeDocument/2006/relationships/hyperlink" Target="https://x.com/Alb3rTor/status/1783417485263282628" TargetMode="External"/><Relationship Id="rId91" Type="http://schemas.openxmlformats.org/officeDocument/2006/relationships/hyperlink" Target="https://x.com/Roberto256456/status/1783475810378068128" TargetMode="External"/><Relationship Id="rId96" Type="http://schemas.openxmlformats.org/officeDocument/2006/relationships/hyperlink" Target="https://x.com/NextColombo/status/1783505785642709033" TargetMode="External"/><Relationship Id="rId140" Type="http://schemas.openxmlformats.org/officeDocument/2006/relationships/hyperlink" Target="https://x.com/lmarroyor/status/1783963634919506013" TargetMode="External"/><Relationship Id="rId145" Type="http://schemas.openxmlformats.org/officeDocument/2006/relationships/hyperlink" Target="https://x.com/Sett_Sepp/status/1784044927451558142" TargetMode="External"/><Relationship Id="rId161" Type="http://schemas.openxmlformats.org/officeDocument/2006/relationships/hyperlink" Target="https://x.com/PFlerial/status/1784204137883639846" TargetMode="External"/><Relationship Id="rId166" Type="http://schemas.openxmlformats.org/officeDocument/2006/relationships/hyperlink" Target="https://x.com/BaltasarVazque/status/1784333347340071222" TargetMode="External"/><Relationship Id="rId1" Type="http://schemas.openxmlformats.org/officeDocument/2006/relationships/hyperlink" Target="https://x.com/FjaureguiC/status/1783030909828026470" TargetMode="External"/><Relationship Id="rId6" Type="http://schemas.openxmlformats.org/officeDocument/2006/relationships/hyperlink" Target="https://x.com/flashmanhuzoor/status/1784669682143781081" TargetMode="External"/><Relationship Id="rId23" Type="http://schemas.openxmlformats.org/officeDocument/2006/relationships/hyperlink" Target="https://x.com/El_Plural/status/1783048668272013711" TargetMode="External"/><Relationship Id="rId28" Type="http://schemas.openxmlformats.org/officeDocument/2006/relationships/hyperlink" Target="https://x.com/TheObjective_es/status/1783055640857858142" TargetMode="External"/><Relationship Id="rId49" Type="http://schemas.openxmlformats.org/officeDocument/2006/relationships/hyperlink" Target="https://x.com/GordiGordigoon/status/1783214481469854148" TargetMode="External"/><Relationship Id="rId114" Type="http://schemas.openxmlformats.org/officeDocument/2006/relationships/hyperlink" Target="https://x.com/Francis16893780/status/1783741147602452940" TargetMode="External"/><Relationship Id="rId119" Type="http://schemas.openxmlformats.org/officeDocument/2006/relationships/hyperlink" Target="https://x.com/solihispani/status/1783764088775917699" TargetMode="External"/><Relationship Id="rId44" Type="http://schemas.openxmlformats.org/officeDocument/2006/relationships/hyperlink" Target="https://x.com/jasesmi/status/1783199432952996297" TargetMode="External"/><Relationship Id="rId60" Type="http://schemas.openxmlformats.org/officeDocument/2006/relationships/hyperlink" Target="https://x.com/MiguelMartinK/status/1783247450179772686" TargetMode="External"/><Relationship Id="rId65" Type="http://schemas.openxmlformats.org/officeDocument/2006/relationships/hyperlink" Target="https://x.com/LaColeradeOdin/status/1783382553941917992" TargetMode="External"/><Relationship Id="rId81" Type="http://schemas.openxmlformats.org/officeDocument/2006/relationships/hyperlink" Target="https://x.com/Soplodepalabras/status/1783429812876435535" TargetMode="External"/><Relationship Id="rId86" Type="http://schemas.openxmlformats.org/officeDocument/2006/relationships/hyperlink" Target="https://x.com/cristinajmg/status/1783452131632054696" TargetMode="External"/><Relationship Id="rId130" Type="http://schemas.openxmlformats.org/officeDocument/2006/relationships/hyperlink" Target="https://x.com/Jluisoriano/status/1783902803414352102" TargetMode="External"/><Relationship Id="rId135" Type="http://schemas.openxmlformats.org/officeDocument/2006/relationships/hyperlink" Target="https://x.com/Elna10476048/status/1783181263177724010" TargetMode="External"/><Relationship Id="rId151" Type="http://schemas.openxmlformats.org/officeDocument/2006/relationships/hyperlink" Target="https://x.com/Anmarcha/status/1784125400571883919" TargetMode="External"/><Relationship Id="rId156" Type="http://schemas.openxmlformats.org/officeDocument/2006/relationships/hyperlink" Target="https://x.com/cristinaxbmc/status/1784157399365926999" TargetMode="External"/><Relationship Id="rId13" Type="http://schemas.openxmlformats.org/officeDocument/2006/relationships/hyperlink" Target="https://x.com/europapress/status/1783033084054495512" TargetMode="External"/><Relationship Id="rId18" Type="http://schemas.openxmlformats.org/officeDocument/2006/relationships/hyperlink" Target="https://x.com/Jedi_Sanfermin/status/1783041112547926101" TargetMode="External"/><Relationship Id="rId39" Type="http://schemas.openxmlformats.org/officeDocument/2006/relationships/hyperlink" Target="https://x.com/Secomdi/status/1783189398265241977" TargetMode="External"/><Relationship Id="rId109" Type="http://schemas.openxmlformats.org/officeDocument/2006/relationships/hyperlink" Target="https://x.com/h_rabunal/status/1783590149890146765" TargetMode="External"/><Relationship Id="rId34" Type="http://schemas.openxmlformats.org/officeDocument/2006/relationships/hyperlink" Target="https://x.com/ferna1_diez/status/1783136389090967751" TargetMode="External"/><Relationship Id="rId50" Type="http://schemas.openxmlformats.org/officeDocument/2006/relationships/hyperlink" Target="https://x.com/bolo555/status/1783216338116161642" TargetMode="External"/><Relationship Id="rId55" Type="http://schemas.openxmlformats.org/officeDocument/2006/relationships/hyperlink" Target="https://x.com/Pomeryrose/status/1783228181857611801" TargetMode="External"/><Relationship Id="rId76" Type="http://schemas.openxmlformats.org/officeDocument/2006/relationships/hyperlink" Target="https://x.com/VilloriaYolanda/status/1783417765778309550" TargetMode="External"/><Relationship Id="rId97" Type="http://schemas.openxmlformats.org/officeDocument/2006/relationships/hyperlink" Target="https://x.com/noelivip/status/1783507394158346316" TargetMode="External"/><Relationship Id="rId104" Type="http://schemas.openxmlformats.org/officeDocument/2006/relationships/hyperlink" Target="https://x.com/Dolcaran2023/status/1783537860101939317" TargetMode="External"/><Relationship Id="rId120" Type="http://schemas.openxmlformats.org/officeDocument/2006/relationships/hyperlink" Target="https://x.com/el_lingotazzo/status/1783768819556585705" TargetMode="External"/><Relationship Id="rId125" Type="http://schemas.openxmlformats.org/officeDocument/2006/relationships/hyperlink" Target="https://x.com/zabaletaem/status/1783858942809915654" TargetMode="External"/><Relationship Id="rId141" Type="http://schemas.openxmlformats.org/officeDocument/2006/relationships/hyperlink" Target="https://x.com/lolalolalc/status/1783978963011801091" TargetMode="External"/><Relationship Id="rId146" Type="http://schemas.openxmlformats.org/officeDocument/2006/relationships/hyperlink" Target="https://x.com/XabiMarrero/status/1784047658245742707" TargetMode="External"/><Relationship Id="rId7" Type="http://schemas.openxmlformats.org/officeDocument/2006/relationships/hyperlink" Target="https://x.com/CidadanGalegoX/status/1784707225878999310" TargetMode="External"/><Relationship Id="rId71" Type="http://schemas.openxmlformats.org/officeDocument/2006/relationships/hyperlink" Target="https://x.com/Trinipm55/status/1783410431786205583" TargetMode="External"/><Relationship Id="rId92" Type="http://schemas.openxmlformats.org/officeDocument/2006/relationships/hyperlink" Target="https://x.com/PSOECanarias/status/1783476444988846174" TargetMode="External"/><Relationship Id="rId162" Type="http://schemas.openxmlformats.org/officeDocument/2006/relationships/hyperlink" Target="https://x.com/DavidArranzVox/status/1784214646473261288" TargetMode="External"/><Relationship Id="rId2" Type="http://schemas.openxmlformats.org/officeDocument/2006/relationships/hyperlink" Target="https://x.com/LaColmenaDiario/status/1783035616873066530" TargetMode="External"/><Relationship Id="rId29" Type="http://schemas.openxmlformats.org/officeDocument/2006/relationships/hyperlink" Target="https://x.com/PezAntonio/status/1783082851769958461" TargetMode="External"/><Relationship Id="rId24" Type="http://schemas.openxmlformats.org/officeDocument/2006/relationships/hyperlink" Target="https://x.com/El_Plural/status/1783051416107454894" TargetMode="External"/><Relationship Id="rId40" Type="http://schemas.openxmlformats.org/officeDocument/2006/relationships/hyperlink" Target="https://x.com/Alejandro_Pingu/status/1783190999705039055" TargetMode="External"/><Relationship Id="rId45" Type="http://schemas.openxmlformats.org/officeDocument/2006/relationships/hyperlink" Target="https://x.com/Sergio_MartinC/status/1783202335004766584" TargetMode="External"/><Relationship Id="rId66" Type="http://schemas.openxmlformats.org/officeDocument/2006/relationships/hyperlink" Target="https://x.com/cairt423/status/1783385129294975259" TargetMode="External"/><Relationship Id="rId87" Type="http://schemas.openxmlformats.org/officeDocument/2006/relationships/hyperlink" Target="https://x.com/Cadiznoticias/status/1783458550213128570" TargetMode="External"/><Relationship Id="rId110" Type="http://schemas.openxmlformats.org/officeDocument/2006/relationships/hyperlink" Target="https://x.com/purpura101/status/1783591696145563759" TargetMode="External"/><Relationship Id="rId115" Type="http://schemas.openxmlformats.org/officeDocument/2006/relationships/hyperlink" Target="https://x.com/Francis16893780/status/1783746184009416898" TargetMode="External"/><Relationship Id="rId131" Type="http://schemas.openxmlformats.org/officeDocument/2006/relationships/hyperlink" Target="https://x.com/Tierrafirme/status/1783907613669003343" TargetMode="External"/><Relationship Id="rId136" Type="http://schemas.openxmlformats.org/officeDocument/2006/relationships/hyperlink" Target="https://x.com/OhPeriodista/status/1783100947809308973" TargetMode="External"/><Relationship Id="rId157" Type="http://schemas.openxmlformats.org/officeDocument/2006/relationships/hyperlink" Target="https://x.com/trebacio/status/1784167657870119223" TargetMode="External"/><Relationship Id="rId61" Type="http://schemas.openxmlformats.org/officeDocument/2006/relationships/hyperlink" Target="https://x.com/Sen_Ya_Sen/status/1783255515516080307" TargetMode="External"/><Relationship Id="rId82" Type="http://schemas.openxmlformats.org/officeDocument/2006/relationships/hyperlink" Target="https://x.com/aliciasm_g/status/1783433744419885228" TargetMode="External"/><Relationship Id="rId152" Type="http://schemas.openxmlformats.org/officeDocument/2006/relationships/hyperlink" Target="https://x.com/Javiergomez76/status/1784130624413901135" TargetMode="External"/><Relationship Id="rId19" Type="http://schemas.openxmlformats.org/officeDocument/2006/relationships/hyperlink" Target="https://x.com/vdiazm1_diaz/status/1783138145199866283" TargetMode="External"/><Relationship Id="rId14" Type="http://schemas.openxmlformats.org/officeDocument/2006/relationships/hyperlink" Target="https://x.com/rtvenoticias/status/1783033408232231172" TargetMode="External"/><Relationship Id="rId30" Type="http://schemas.openxmlformats.org/officeDocument/2006/relationships/hyperlink" Target="https://x.com/glopllu69/status/1783092967529451799" TargetMode="External"/><Relationship Id="rId35" Type="http://schemas.openxmlformats.org/officeDocument/2006/relationships/hyperlink" Target="https://x.com/18921981/status/1783139657699479733" TargetMode="External"/><Relationship Id="rId56" Type="http://schemas.openxmlformats.org/officeDocument/2006/relationships/hyperlink" Target="https://x.com/goldenaddams/status/1783231047875870923" TargetMode="External"/><Relationship Id="rId77" Type="http://schemas.openxmlformats.org/officeDocument/2006/relationships/hyperlink" Target="https://x.com/riojaberon/status/1783422728105517451" TargetMode="External"/><Relationship Id="rId100" Type="http://schemas.openxmlformats.org/officeDocument/2006/relationships/hyperlink" Target="https://x.com/OCoego/status/1783530342344716762" TargetMode="External"/><Relationship Id="rId105" Type="http://schemas.openxmlformats.org/officeDocument/2006/relationships/hyperlink" Target="https://x.com/solihispani/status/1783549612558590451" TargetMode="External"/><Relationship Id="rId126" Type="http://schemas.openxmlformats.org/officeDocument/2006/relationships/hyperlink" Target="https://x.com/eVeydeVendetta/status/1783866749202346038" TargetMode="External"/><Relationship Id="rId147" Type="http://schemas.openxmlformats.org/officeDocument/2006/relationships/hyperlink" Target="https://x.com/JFKGUANCHE/status/1784073738842988651" TargetMode="External"/><Relationship Id="rId8" Type="http://schemas.openxmlformats.org/officeDocument/2006/relationships/hyperlink" Target="https://x.com/eldiarioes/status/1783031492215545923" TargetMode="External"/><Relationship Id="rId51" Type="http://schemas.openxmlformats.org/officeDocument/2006/relationships/hyperlink" Target="https://x.com/risquete/status/1783218015162507378" TargetMode="External"/><Relationship Id="rId72" Type="http://schemas.openxmlformats.org/officeDocument/2006/relationships/hyperlink" Target="https://x.com/redalphababe/status/1783412649817977130" TargetMode="External"/><Relationship Id="rId93" Type="http://schemas.openxmlformats.org/officeDocument/2006/relationships/hyperlink" Target="https://x.com/argon_desarmado/status/1783490302017233150" TargetMode="External"/><Relationship Id="rId98" Type="http://schemas.openxmlformats.org/officeDocument/2006/relationships/hyperlink" Target="https://x.com/encantador201/status/1783512817385042272" TargetMode="External"/><Relationship Id="rId121" Type="http://schemas.openxmlformats.org/officeDocument/2006/relationships/hyperlink" Target="https://x.com/albertsarufo/status/1783780838057906248" TargetMode="External"/><Relationship Id="rId142" Type="http://schemas.openxmlformats.org/officeDocument/2006/relationships/hyperlink" Target="https://x.com/NavarreteBj/status/1783980442519011512" TargetMode="External"/><Relationship Id="rId163" Type="http://schemas.openxmlformats.org/officeDocument/2006/relationships/hyperlink" Target="https://x.com/LuySolo/status/1784224810551111771" TargetMode="External"/><Relationship Id="rId3" Type="http://schemas.openxmlformats.org/officeDocument/2006/relationships/hyperlink" Target="https://x.com/VoxeadoraG/status/1783244494013333639" TargetMode="External"/><Relationship Id="rId25" Type="http://schemas.openxmlformats.org/officeDocument/2006/relationships/hyperlink" Target="https://x.com/apoyoamarlaska/status/1783051788020588604" TargetMode="External"/><Relationship Id="rId46" Type="http://schemas.openxmlformats.org/officeDocument/2006/relationships/hyperlink" Target="https://x.com/IndignadaMarta/status/1783203160573542406" TargetMode="External"/><Relationship Id="rId67" Type="http://schemas.openxmlformats.org/officeDocument/2006/relationships/hyperlink" Target="https://x.com/mario_olvega/status/1783403376757084218" TargetMode="External"/><Relationship Id="rId116" Type="http://schemas.openxmlformats.org/officeDocument/2006/relationships/hyperlink" Target="https://x.com/EduMNavarro/status/1783756264536686901" TargetMode="External"/><Relationship Id="rId137" Type="http://schemas.openxmlformats.org/officeDocument/2006/relationships/hyperlink" Target="https://x.com/NonNobis10/status/1783076186781843642" TargetMode="External"/><Relationship Id="rId158" Type="http://schemas.openxmlformats.org/officeDocument/2006/relationships/hyperlink" Target="https://x.com/FahningBerger/status/1784181563036402052" TargetMode="External"/><Relationship Id="rId20" Type="http://schemas.openxmlformats.org/officeDocument/2006/relationships/hyperlink" Target="https://x.com/trianondeco/status/1783229947068207510" TargetMode="External"/><Relationship Id="rId41" Type="http://schemas.openxmlformats.org/officeDocument/2006/relationships/hyperlink" Target="https://x.com/Alobfa07/status/1783191773017256231" TargetMode="External"/><Relationship Id="rId62" Type="http://schemas.openxmlformats.org/officeDocument/2006/relationships/hyperlink" Target="https://x.com/SPRInforma/status/1783277994502771082" TargetMode="External"/><Relationship Id="rId83" Type="http://schemas.openxmlformats.org/officeDocument/2006/relationships/hyperlink" Target="https://x.com/jjohnnyvigo/status/1783433801630101815" TargetMode="External"/><Relationship Id="rId88" Type="http://schemas.openxmlformats.org/officeDocument/2006/relationships/hyperlink" Target="https://x.com/padrisimu/status/1783459220630675536" TargetMode="External"/><Relationship Id="rId111" Type="http://schemas.openxmlformats.org/officeDocument/2006/relationships/hyperlink" Target="https://x.com/juansinyo/status/1783595312478589050" TargetMode="External"/><Relationship Id="rId132" Type="http://schemas.openxmlformats.org/officeDocument/2006/relationships/hyperlink" Target="https://x.com/rafagimeno/status/1783930511863206371" TargetMode="External"/><Relationship Id="rId153" Type="http://schemas.openxmlformats.org/officeDocument/2006/relationships/hyperlink" Target="https://x.com/nenedenadie/status/1784139145683648792" TargetMode="External"/><Relationship Id="rId15" Type="http://schemas.openxmlformats.org/officeDocument/2006/relationships/hyperlink" Target="https://x.com/Ritaalberdi/status/1783037325963895291" TargetMode="External"/><Relationship Id="rId36" Type="http://schemas.openxmlformats.org/officeDocument/2006/relationships/hyperlink" Target="https://x.com/EmilioDeLa63258/status/1783152306772398179" TargetMode="External"/><Relationship Id="rId57" Type="http://schemas.openxmlformats.org/officeDocument/2006/relationships/hyperlink" Target="https://x.com/chr_hrl_/status/1783239139497775312" TargetMode="External"/><Relationship Id="rId106" Type="http://schemas.openxmlformats.org/officeDocument/2006/relationships/hyperlink" Target="https://x.com/lostubosmty/status/1783550341495370048" TargetMode="External"/><Relationship Id="rId127" Type="http://schemas.openxmlformats.org/officeDocument/2006/relationships/hyperlink" Target="https://x.com/fernandochinlee/status/1783888526238457968" TargetMode="External"/><Relationship Id="rId10" Type="http://schemas.openxmlformats.org/officeDocument/2006/relationships/hyperlink" Target="https://x.com/La_SER/status/1783032421664882733" TargetMode="External"/><Relationship Id="rId31" Type="http://schemas.openxmlformats.org/officeDocument/2006/relationships/hyperlink" Target="https://x.com/OhPeriodista/status/1783104439940792365" TargetMode="External"/><Relationship Id="rId52" Type="http://schemas.openxmlformats.org/officeDocument/2006/relationships/hyperlink" Target="https://x.com/marajimenezmart/status/1783223440863891671" TargetMode="External"/><Relationship Id="rId73" Type="http://schemas.openxmlformats.org/officeDocument/2006/relationships/hyperlink" Target="https://x.com/baron_oberon/status/1783413010356162998" TargetMode="External"/><Relationship Id="rId78" Type="http://schemas.openxmlformats.org/officeDocument/2006/relationships/hyperlink" Target="https://x.com/Auroralopez1984/status/1783424139799269574" TargetMode="External"/><Relationship Id="rId94" Type="http://schemas.openxmlformats.org/officeDocument/2006/relationships/hyperlink" Target="https://x.com/SirDialogue/status/1783491901414404201" TargetMode="External"/><Relationship Id="rId99" Type="http://schemas.openxmlformats.org/officeDocument/2006/relationships/hyperlink" Target="https://x.com/belizboni/status/1783526439289069952" TargetMode="External"/><Relationship Id="rId101" Type="http://schemas.openxmlformats.org/officeDocument/2006/relationships/hyperlink" Target="https://x.com/LosmiosPepe74/status/1783530548989776087" TargetMode="External"/><Relationship Id="rId122" Type="http://schemas.openxmlformats.org/officeDocument/2006/relationships/hyperlink" Target="https://x.com/penanoro/status/1783816978714538180" TargetMode="External"/><Relationship Id="rId143" Type="http://schemas.openxmlformats.org/officeDocument/2006/relationships/hyperlink" Target="https://x.com/JuanCar71412102/status/1783997147706237212" TargetMode="External"/><Relationship Id="rId148" Type="http://schemas.openxmlformats.org/officeDocument/2006/relationships/hyperlink" Target="https://x.com/publico_es/status/1784106995361988880" TargetMode="External"/><Relationship Id="rId164" Type="http://schemas.openxmlformats.org/officeDocument/2006/relationships/hyperlink" Target="https://x.com/DCAlderonVK/status/1784226632305168618" TargetMode="External"/><Relationship Id="rId4" Type="http://schemas.openxmlformats.org/officeDocument/2006/relationships/hyperlink" Target="https://x.com/papaasm/status/1783996913756389631" TargetMode="External"/><Relationship Id="rId9" Type="http://schemas.openxmlformats.org/officeDocument/2006/relationships/hyperlink" Target="https://x.com/LauTeruel/status/1783032004969173148" TargetMode="External"/><Relationship Id="rId26" Type="http://schemas.openxmlformats.org/officeDocument/2006/relationships/hyperlink" Target="https://x.com/YoSoyMaite/status/1783059783483904108" TargetMode="External"/><Relationship Id="rId47" Type="http://schemas.openxmlformats.org/officeDocument/2006/relationships/hyperlink" Target="https://x.com/SBuabentV/status/1783211605217390946" TargetMode="External"/><Relationship Id="rId68" Type="http://schemas.openxmlformats.org/officeDocument/2006/relationships/hyperlink" Target="https://x.com/MadridDecadente/status/1783404980273111470" TargetMode="External"/><Relationship Id="rId89" Type="http://schemas.openxmlformats.org/officeDocument/2006/relationships/hyperlink" Target="https://x.com/juan_sanchez_r/status/1783464182139998392" TargetMode="External"/><Relationship Id="rId112" Type="http://schemas.openxmlformats.org/officeDocument/2006/relationships/hyperlink" Target="https://x.com/julfencer/status/1783677912555593827" TargetMode="External"/><Relationship Id="rId133" Type="http://schemas.openxmlformats.org/officeDocument/2006/relationships/hyperlink" Target="https://x.com/miguelhotero/status/1783062784651022722" TargetMode="External"/><Relationship Id="rId154" Type="http://schemas.openxmlformats.org/officeDocument/2006/relationships/hyperlink" Target="https://x.com/NavarreteBj/status/1784141129895584083" TargetMode="External"/><Relationship Id="rId16" Type="http://schemas.openxmlformats.org/officeDocument/2006/relationships/hyperlink" Target="https://x.com/eldiarioes/status/1783038090321293791" TargetMode="External"/><Relationship Id="rId37" Type="http://schemas.openxmlformats.org/officeDocument/2006/relationships/hyperlink" Target="https://x.com/anasaura695/status/1783159074558705787" TargetMode="External"/><Relationship Id="rId58" Type="http://schemas.openxmlformats.org/officeDocument/2006/relationships/hyperlink" Target="https://x.com/KrasnyBor4/status/1783241420309926349" TargetMode="External"/><Relationship Id="rId79" Type="http://schemas.openxmlformats.org/officeDocument/2006/relationships/hyperlink" Target="https://x.com/cuellilarg/status/1783426686253474261" TargetMode="External"/><Relationship Id="rId102" Type="http://schemas.openxmlformats.org/officeDocument/2006/relationships/hyperlink" Target="https://x.com/pepellopis/status/1783534730224283869" TargetMode="External"/><Relationship Id="rId123" Type="http://schemas.openxmlformats.org/officeDocument/2006/relationships/hyperlink" Target="https://x.com/jjohnnyvigo/status/1783849792109445277" TargetMode="External"/><Relationship Id="rId144" Type="http://schemas.openxmlformats.org/officeDocument/2006/relationships/hyperlink" Target="https://x.com/ggohom/status/1784029614936899976" TargetMode="External"/><Relationship Id="rId90" Type="http://schemas.openxmlformats.org/officeDocument/2006/relationships/hyperlink" Target="https://x.com/PSNPSOE/status/1783464992810910181" TargetMode="External"/><Relationship Id="rId165" Type="http://schemas.openxmlformats.org/officeDocument/2006/relationships/hyperlink" Target="https://x.com/bimbalalombarda/status/1784229130248110147" TargetMode="External"/><Relationship Id="rId27" Type="http://schemas.openxmlformats.org/officeDocument/2006/relationships/hyperlink" Target="https://x.com/europapress/status/1783060318928720208" TargetMode="External"/><Relationship Id="rId48" Type="http://schemas.openxmlformats.org/officeDocument/2006/relationships/hyperlink" Target="https://x.com/lluisfglez/status/1783212634780615099" TargetMode="External"/><Relationship Id="rId69" Type="http://schemas.openxmlformats.org/officeDocument/2006/relationships/hyperlink" Target="https://x.com/helloimalguien/status/1783406651212521668" TargetMode="External"/><Relationship Id="rId113" Type="http://schemas.openxmlformats.org/officeDocument/2006/relationships/hyperlink" Target="https://x.com/BIEspana/status/1783727571047256162" TargetMode="External"/><Relationship Id="rId134" Type="http://schemas.openxmlformats.org/officeDocument/2006/relationships/hyperlink" Target="https://x.com/MaseroJavier/status/1783191286838931464" TargetMode="External"/><Relationship Id="rId80" Type="http://schemas.openxmlformats.org/officeDocument/2006/relationships/hyperlink" Target="https://x.com/montoro_manuela/status/1783426686614204707" TargetMode="External"/><Relationship Id="rId155" Type="http://schemas.openxmlformats.org/officeDocument/2006/relationships/hyperlink" Target="https://x.com/JEcheverriZ/status/1784141354244636774"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x.com/jjohnnyvigo/status/1783757670358397386" TargetMode="External"/><Relationship Id="rId21" Type="http://schemas.openxmlformats.org/officeDocument/2006/relationships/hyperlink" Target="https://x.com/elespanolcom/status/1783044425863561530" TargetMode="External"/><Relationship Id="rId42" Type="http://schemas.openxmlformats.org/officeDocument/2006/relationships/hyperlink" Target="https://x.com/ricky16081980/status/1783195411215200392" TargetMode="External"/><Relationship Id="rId63" Type="http://schemas.openxmlformats.org/officeDocument/2006/relationships/hyperlink" Target="https://x.com/IsabelS64514918/status/1783358305047396666" TargetMode="External"/><Relationship Id="rId84" Type="http://schemas.openxmlformats.org/officeDocument/2006/relationships/hyperlink" Target="https://x.com/purpura101/status/1783438869129543817" TargetMode="External"/><Relationship Id="rId138" Type="http://schemas.openxmlformats.org/officeDocument/2006/relationships/hyperlink" Target="https://x.com/V_Lastra_design/status/1783949569862050121" TargetMode="External"/><Relationship Id="rId159" Type="http://schemas.openxmlformats.org/officeDocument/2006/relationships/hyperlink" Target="https://x.com/JavierCriad_Es/status/1784185214597472499" TargetMode="External"/><Relationship Id="rId107" Type="http://schemas.openxmlformats.org/officeDocument/2006/relationships/hyperlink" Target="https://x.com/rekondo10364/status/1783577806745506192" TargetMode="External"/><Relationship Id="rId11" Type="http://schemas.openxmlformats.org/officeDocument/2006/relationships/hyperlink" Target="https://x.com/democrata_info/status/1783032984699842740" TargetMode="External"/><Relationship Id="rId32" Type="http://schemas.openxmlformats.org/officeDocument/2006/relationships/hyperlink" Target="https://x.com/DeusVul94229466/status/1783116344436605222" TargetMode="External"/><Relationship Id="rId53" Type="http://schemas.openxmlformats.org/officeDocument/2006/relationships/hyperlink" Target="https://x.com/lluisfglez/status/1783224490140352943" TargetMode="External"/><Relationship Id="rId74" Type="http://schemas.openxmlformats.org/officeDocument/2006/relationships/hyperlink" Target="https://x.com/ELAVEFENIX66753/status/1783414345273102561" TargetMode="External"/><Relationship Id="rId128" Type="http://schemas.openxmlformats.org/officeDocument/2006/relationships/hyperlink" Target="https://x.com/vidalga65453072/status/1783889996392378621" TargetMode="External"/><Relationship Id="rId149" Type="http://schemas.openxmlformats.org/officeDocument/2006/relationships/hyperlink" Target="https://x.com/gelen671/status/1784114349046395184" TargetMode="External"/><Relationship Id="rId5" Type="http://schemas.openxmlformats.org/officeDocument/2006/relationships/hyperlink" Target="https://x.com/ggohom/status/1784018379835121867" TargetMode="External"/><Relationship Id="rId95" Type="http://schemas.openxmlformats.org/officeDocument/2006/relationships/hyperlink" Target="https://x.com/BeataWojna/status/1783503588917964936" TargetMode="External"/><Relationship Id="rId160" Type="http://schemas.openxmlformats.org/officeDocument/2006/relationships/hyperlink" Target="https://x.com/mely_valladares/status/1784191678506500414" TargetMode="External"/><Relationship Id="rId22" Type="http://schemas.openxmlformats.org/officeDocument/2006/relationships/hyperlink" Target="https://x.com/Jedi_Sanfermin/status/1783046508494946550" TargetMode="External"/><Relationship Id="rId43" Type="http://schemas.openxmlformats.org/officeDocument/2006/relationships/hyperlink" Target="https://x.com/Alivseperez/status/1783198494582259910" TargetMode="External"/><Relationship Id="rId64" Type="http://schemas.openxmlformats.org/officeDocument/2006/relationships/hyperlink" Target="https://x.com/Lorenzo2Carme/status/1783360871630061674" TargetMode="External"/><Relationship Id="rId118" Type="http://schemas.openxmlformats.org/officeDocument/2006/relationships/hyperlink" Target="https://x.com/juluniver/status/1783760616361976198" TargetMode="External"/><Relationship Id="rId139" Type="http://schemas.openxmlformats.org/officeDocument/2006/relationships/hyperlink" Target="https://x.com/amaranto113/status/1783951997428744463" TargetMode="External"/><Relationship Id="rId85" Type="http://schemas.openxmlformats.org/officeDocument/2006/relationships/hyperlink" Target="https://x.com/PCampos182/status/1783441410504421589" TargetMode="External"/><Relationship Id="rId150" Type="http://schemas.openxmlformats.org/officeDocument/2006/relationships/hyperlink" Target="https://x.com/Synadenium1/status/1784124791160528991" TargetMode="External"/><Relationship Id="rId12" Type="http://schemas.openxmlformats.org/officeDocument/2006/relationships/hyperlink" Target="https://x.com/abc_es/status/1783033071119261913" TargetMode="External"/><Relationship Id="rId17" Type="http://schemas.openxmlformats.org/officeDocument/2006/relationships/hyperlink" Target="https://x.com/Bolboretaroja/status/1783038135724892576" TargetMode="External"/><Relationship Id="rId33" Type="http://schemas.openxmlformats.org/officeDocument/2006/relationships/hyperlink" Target="https://x.com/damasco1812/status/1783133462175567941" TargetMode="External"/><Relationship Id="rId38" Type="http://schemas.openxmlformats.org/officeDocument/2006/relationships/hyperlink" Target="https://x.com/ahbcanariaslp/status/1783173763225272526" TargetMode="External"/><Relationship Id="rId59" Type="http://schemas.openxmlformats.org/officeDocument/2006/relationships/hyperlink" Target="https://x.com/Luca90852837/status/1783245008423768384" TargetMode="External"/><Relationship Id="rId103" Type="http://schemas.openxmlformats.org/officeDocument/2006/relationships/hyperlink" Target="https://x.com/carosanchez8/status/1783536105083564080" TargetMode="External"/><Relationship Id="rId108" Type="http://schemas.openxmlformats.org/officeDocument/2006/relationships/hyperlink" Target="https://x.com/alfon_fde/status/1783579559431925974" TargetMode="External"/><Relationship Id="rId124" Type="http://schemas.openxmlformats.org/officeDocument/2006/relationships/hyperlink" Target="https://x.com/pepellopis/status/1783853068418703793" TargetMode="External"/><Relationship Id="rId129" Type="http://schemas.openxmlformats.org/officeDocument/2006/relationships/hyperlink" Target="https://x.com/abuelo_deheidi/status/1783899571048845484" TargetMode="External"/><Relationship Id="rId54" Type="http://schemas.openxmlformats.org/officeDocument/2006/relationships/hyperlink" Target="https://x.com/danicemo/status/1783226711888273740" TargetMode="External"/><Relationship Id="rId70" Type="http://schemas.openxmlformats.org/officeDocument/2006/relationships/hyperlink" Target="https://x.com/ecodiuku/status/1783407311664374137" TargetMode="External"/><Relationship Id="rId75" Type="http://schemas.openxmlformats.org/officeDocument/2006/relationships/hyperlink" Target="https://x.com/Alb3rTor/status/1783417485263282628" TargetMode="External"/><Relationship Id="rId91" Type="http://schemas.openxmlformats.org/officeDocument/2006/relationships/hyperlink" Target="https://x.com/Roberto256456/status/1783475810378068128" TargetMode="External"/><Relationship Id="rId96" Type="http://schemas.openxmlformats.org/officeDocument/2006/relationships/hyperlink" Target="https://x.com/NextColombo/status/1783505785642709033" TargetMode="External"/><Relationship Id="rId140" Type="http://schemas.openxmlformats.org/officeDocument/2006/relationships/hyperlink" Target="https://x.com/lmarroyor/status/1783963634919506013" TargetMode="External"/><Relationship Id="rId145" Type="http://schemas.openxmlformats.org/officeDocument/2006/relationships/hyperlink" Target="https://x.com/Sett_Sepp/status/1784044927451558142" TargetMode="External"/><Relationship Id="rId161" Type="http://schemas.openxmlformats.org/officeDocument/2006/relationships/hyperlink" Target="https://x.com/PFlerial/status/1784204137883639846" TargetMode="External"/><Relationship Id="rId166" Type="http://schemas.openxmlformats.org/officeDocument/2006/relationships/hyperlink" Target="https://x.com/asturinvictus/status/1784732187792744691" TargetMode="External"/><Relationship Id="rId1" Type="http://schemas.openxmlformats.org/officeDocument/2006/relationships/hyperlink" Target="https://x.com/FjaureguiC/status/1783030909828026470" TargetMode="External"/><Relationship Id="rId6" Type="http://schemas.openxmlformats.org/officeDocument/2006/relationships/hyperlink" Target="https://x.com/flashmanhuzoor/status/1784669682143781081" TargetMode="External"/><Relationship Id="rId23" Type="http://schemas.openxmlformats.org/officeDocument/2006/relationships/hyperlink" Target="https://x.com/El_Plural/status/1783048668272013711" TargetMode="External"/><Relationship Id="rId28" Type="http://schemas.openxmlformats.org/officeDocument/2006/relationships/hyperlink" Target="https://x.com/TheObjective_es/status/1783055640857858142" TargetMode="External"/><Relationship Id="rId49" Type="http://schemas.openxmlformats.org/officeDocument/2006/relationships/hyperlink" Target="https://x.com/GordiGordigoon/status/1783214481469854148" TargetMode="External"/><Relationship Id="rId114" Type="http://schemas.openxmlformats.org/officeDocument/2006/relationships/hyperlink" Target="https://x.com/Francis16893780/status/1783741147602452940" TargetMode="External"/><Relationship Id="rId119" Type="http://schemas.openxmlformats.org/officeDocument/2006/relationships/hyperlink" Target="https://x.com/solihispani/status/1783764088775917699" TargetMode="External"/><Relationship Id="rId44" Type="http://schemas.openxmlformats.org/officeDocument/2006/relationships/hyperlink" Target="https://x.com/jasesmi/status/1783199432952996297" TargetMode="External"/><Relationship Id="rId60" Type="http://schemas.openxmlformats.org/officeDocument/2006/relationships/hyperlink" Target="https://x.com/MiguelMartinK/status/1783247450179772686" TargetMode="External"/><Relationship Id="rId65" Type="http://schemas.openxmlformats.org/officeDocument/2006/relationships/hyperlink" Target="https://x.com/LaColeradeOdin/status/1783382553941917992" TargetMode="External"/><Relationship Id="rId81" Type="http://schemas.openxmlformats.org/officeDocument/2006/relationships/hyperlink" Target="https://x.com/Soplodepalabras/status/1783429812876435535" TargetMode="External"/><Relationship Id="rId86" Type="http://schemas.openxmlformats.org/officeDocument/2006/relationships/hyperlink" Target="https://x.com/cristinajmg/status/1783452131632054696" TargetMode="External"/><Relationship Id="rId130" Type="http://schemas.openxmlformats.org/officeDocument/2006/relationships/hyperlink" Target="https://x.com/Jluisoriano/status/1783902803414352102" TargetMode="External"/><Relationship Id="rId135" Type="http://schemas.openxmlformats.org/officeDocument/2006/relationships/hyperlink" Target="https://x.com/Elna10476048/status/1783181263177724010" TargetMode="External"/><Relationship Id="rId151" Type="http://schemas.openxmlformats.org/officeDocument/2006/relationships/hyperlink" Target="https://x.com/Anmarcha/status/1784125400571883919" TargetMode="External"/><Relationship Id="rId156" Type="http://schemas.openxmlformats.org/officeDocument/2006/relationships/hyperlink" Target="https://x.com/cristinaxbmc/status/1784157399365926999" TargetMode="External"/><Relationship Id="rId13" Type="http://schemas.openxmlformats.org/officeDocument/2006/relationships/hyperlink" Target="https://x.com/europapress/status/1783033084054495512" TargetMode="External"/><Relationship Id="rId18" Type="http://schemas.openxmlformats.org/officeDocument/2006/relationships/hyperlink" Target="https://x.com/Jedi_Sanfermin/status/1783041112547926101" TargetMode="External"/><Relationship Id="rId39" Type="http://schemas.openxmlformats.org/officeDocument/2006/relationships/hyperlink" Target="https://x.com/Secomdi/status/1783189398265241977" TargetMode="External"/><Relationship Id="rId109" Type="http://schemas.openxmlformats.org/officeDocument/2006/relationships/hyperlink" Target="https://x.com/h_rabunal/status/1783590149890146765" TargetMode="External"/><Relationship Id="rId34" Type="http://schemas.openxmlformats.org/officeDocument/2006/relationships/hyperlink" Target="https://x.com/ferna1_diez/status/1783136389090967751" TargetMode="External"/><Relationship Id="rId50" Type="http://schemas.openxmlformats.org/officeDocument/2006/relationships/hyperlink" Target="https://x.com/bolo555/status/1783216338116161642" TargetMode="External"/><Relationship Id="rId55" Type="http://schemas.openxmlformats.org/officeDocument/2006/relationships/hyperlink" Target="https://x.com/Pomeryrose/status/1783228181857611801" TargetMode="External"/><Relationship Id="rId76" Type="http://schemas.openxmlformats.org/officeDocument/2006/relationships/hyperlink" Target="https://x.com/VilloriaYolanda/status/1783417765778309550" TargetMode="External"/><Relationship Id="rId97" Type="http://schemas.openxmlformats.org/officeDocument/2006/relationships/hyperlink" Target="https://x.com/noelivip/status/1783507394158346316" TargetMode="External"/><Relationship Id="rId104" Type="http://schemas.openxmlformats.org/officeDocument/2006/relationships/hyperlink" Target="https://x.com/Dolcaran2023/status/1783537860101939317" TargetMode="External"/><Relationship Id="rId120" Type="http://schemas.openxmlformats.org/officeDocument/2006/relationships/hyperlink" Target="https://x.com/el_lingotazzo/status/1783768819556585705" TargetMode="External"/><Relationship Id="rId125" Type="http://schemas.openxmlformats.org/officeDocument/2006/relationships/hyperlink" Target="https://x.com/zabaletaem/status/1783858942809915654" TargetMode="External"/><Relationship Id="rId141" Type="http://schemas.openxmlformats.org/officeDocument/2006/relationships/hyperlink" Target="https://x.com/lolalolalc/status/1783978963011801091" TargetMode="External"/><Relationship Id="rId146" Type="http://schemas.openxmlformats.org/officeDocument/2006/relationships/hyperlink" Target="https://x.com/XabiMarrero/status/1784047658245742707" TargetMode="External"/><Relationship Id="rId7" Type="http://schemas.openxmlformats.org/officeDocument/2006/relationships/hyperlink" Target="https://x.com/CidadanGalegoX/status/1784707225878999310" TargetMode="External"/><Relationship Id="rId71" Type="http://schemas.openxmlformats.org/officeDocument/2006/relationships/hyperlink" Target="https://x.com/Trinipm55/status/1783410431786205583" TargetMode="External"/><Relationship Id="rId92" Type="http://schemas.openxmlformats.org/officeDocument/2006/relationships/hyperlink" Target="https://x.com/PSOECanarias/status/1783476444988846174" TargetMode="External"/><Relationship Id="rId162" Type="http://schemas.openxmlformats.org/officeDocument/2006/relationships/hyperlink" Target="https://x.com/DavidArranzVox/status/1784214646473261288" TargetMode="External"/><Relationship Id="rId2" Type="http://schemas.openxmlformats.org/officeDocument/2006/relationships/hyperlink" Target="https://x.com/LaColmenaDiario/status/1783035616873066530" TargetMode="External"/><Relationship Id="rId29" Type="http://schemas.openxmlformats.org/officeDocument/2006/relationships/hyperlink" Target="https://x.com/PezAntonio/status/1783082851769958461" TargetMode="External"/><Relationship Id="rId24" Type="http://schemas.openxmlformats.org/officeDocument/2006/relationships/hyperlink" Target="https://x.com/El_Plural/status/1783051416107454894" TargetMode="External"/><Relationship Id="rId40" Type="http://schemas.openxmlformats.org/officeDocument/2006/relationships/hyperlink" Target="https://x.com/Alejandro_Pingu/status/1783190999705039055" TargetMode="External"/><Relationship Id="rId45" Type="http://schemas.openxmlformats.org/officeDocument/2006/relationships/hyperlink" Target="https://x.com/Sergio_MartinC/status/1783202335004766584" TargetMode="External"/><Relationship Id="rId66" Type="http://schemas.openxmlformats.org/officeDocument/2006/relationships/hyperlink" Target="https://x.com/cairt423/status/1783385129294975259" TargetMode="External"/><Relationship Id="rId87" Type="http://schemas.openxmlformats.org/officeDocument/2006/relationships/hyperlink" Target="https://x.com/Cadiznoticias/status/1783458550213128570" TargetMode="External"/><Relationship Id="rId110" Type="http://schemas.openxmlformats.org/officeDocument/2006/relationships/hyperlink" Target="https://x.com/purpura101/status/1783591696145563759" TargetMode="External"/><Relationship Id="rId115" Type="http://schemas.openxmlformats.org/officeDocument/2006/relationships/hyperlink" Target="https://x.com/Francis16893780/status/1783746184009416898" TargetMode="External"/><Relationship Id="rId131" Type="http://schemas.openxmlformats.org/officeDocument/2006/relationships/hyperlink" Target="https://x.com/Tierrafirme/status/1783907613669003343" TargetMode="External"/><Relationship Id="rId136" Type="http://schemas.openxmlformats.org/officeDocument/2006/relationships/hyperlink" Target="https://x.com/OhPeriodista/status/1783100947809308973" TargetMode="External"/><Relationship Id="rId157" Type="http://schemas.openxmlformats.org/officeDocument/2006/relationships/hyperlink" Target="https://x.com/trebacio/status/1784167657870119223" TargetMode="External"/><Relationship Id="rId61" Type="http://schemas.openxmlformats.org/officeDocument/2006/relationships/hyperlink" Target="https://x.com/Sen_Ya_Sen/status/1783255515516080307" TargetMode="External"/><Relationship Id="rId82" Type="http://schemas.openxmlformats.org/officeDocument/2006/relationships/hyperlink" Target="https://x.com/aliciasm_g/status/1783433744419885228" TargetMode="External"/><Relationship Id="rId152" Type="http://schemas.openxmlformats.org/officeDocument/2006/relationships/hyperlink" Target="https://x.com/Javiergomez76/status/1784130624413901135" TargetMode="External"/><Relationship Id="rId19" Type="http://schemas.openxmlformats.org/officeDocument/2006/relationships/hyperlink" Target="https://x.com/vdiazm1_diaz/status/1783138145199866283" TargetMode="External"/><Relationship Id="rId14" Type="http://schemas.openxmlformats.org/officeDocument/2006/relationships/hyperlink" Target="https://x.com/rtvenoticias/status/1783033408232231172" TargetMode="External"/><Relationship Id="rId30" Type="http://schemas.openxmlformats.org/officeDocument/2006/relationships/hyperlink" Target="https://x.com/glopllu69/status/1783092967529451799" TargetMode="External"/><Relationship Id="rId35" Type="http://schemas.openxmlformats.org/officeDocument/2006/relationships/hyperlink" Target="https://x.com/18921981/status/1783139657699479733" TargetMode="External"/><Relationship Id="rId56" Type="http://schemas.openxmlformats.org/officeDocument/2006/relationships/hyperlink" Target="https://x.com/goldenaddams/status/1783231047875870923" TargetMode="External"/><Relationship Id="rId77" Type="http://schemas.openxmlformats.org/officeDocument/2006/relationships/hyperlink" Target="https://x.com/riojaberon/status/1783422728105517451" TargetMode="External"/><Relationship Id="rId100" Type="http://schemas.openxmlformats.org/officeDocument/2006/relationships/hyperlink" Target="https://x.com/OCoego/status/1783530342344716762" TargetMode="External"/><Relationship Id="rId105" Type="http://schemas.openxmlformats.org/officeDocument/2006/relationships/hyperlink" Target="https://x.com/solihispani/status/1783549612558590451" TargetMode="External"/><Relationship Id="rId126" Type="http://schemas.openxmlformats.org/officeDocument/2006/relationships/hyperlink" Target="https://x.com/eVeydeVendetta/status/1783866749202346038" TargetMode="External"/><Relationship Id="rId147" Type="http://schemas.openxmlformats.org/officeDocument/2006/relationships/hyperlink" Target="https://x.com/JFKGUANCHE/status/1784073738842988651" TargetMode="External"/><Relationship Id="rId8" Type="http://schemas.openxmlformats.org/officeDocument/2006/relationships/hyperlink" Target="https://x.com/eldiarioes/status/1783031492215545923" TargetMode="External"/><Relationship Id="rId51" Type="http://schemas.openxmlformats.org/officeDocument/2006/relationships/hyperlink" Target="https://x.com/risquete/status/1783218015162507378" TargetMode="External"/><Relationship Id="rId72" Type="http://schemas.openxmlformats.org/officeDocument/2006/relationships/hyperlink" Target="https://x.com/redalphababe/status/1783412649817977130" TargetMode="External"/><Relationship Id="rId93" Type="http://schemas.openxmlformats.org/officeDocument/2006/relationships/hyperlink" Target="https://x.com/argon_desarmado/status/1783490302017233150" TargetMode="External"/><Relationship Id="rId98" Type="http://schemas.openxmlformats.org/officeDocument/2006/relationships/hyperlink" Target="https://x.com/encantador201/status/1783512817385042272" TargetMode="External"/><Relationship Id="rId121" Type="http://schemas.openxmlformats.org/officeDocument/2006/relationships/hyperlink" Target="https://x.com/albertsarufo/status/1783780838057906248" TargetMode="External"/><Relationship Id="rId142" Type="http://schemas.openxmlformats.org/officeDocument/2006/relationships/hyperlink" Target="https://x.com/NavarreteBj/status/1783980442519011512" TargetMode="External"/><Relationship Id="rId163" Type="http://schemas.openxmlformats.org/officeDocument/2006/relationships/hyperlink" Target="https://x.com/LuySolo/status/1784224810551111771" TargetMode="External"/><Relationship Id="rId3" Type="http://schemas.openxmlformats.org/officeDocument/2006/relationships/hyperlink" Target="https://x.com/VoxeadoraG/status/1783244494013333639" TargetMode="External"/><Relationship Id="rId25" Type="http://schemas.openxmlformats.org/officeDocument/2006/relationships/hyperlink" Target="https://x.com/apoyoamarlaska/status/1783051788020588604" TargetMode="External"/><Relationship Id="rId46" Type="http://schemas.openxmlformats.org/officeDocument/2006/relationships/hyperlink" Target="https://x.com/IndignadaMarta/status/1783203160573542406" TargetMode="External"/><Relationship Id="rId67" Type="http://schemas.openxmlformats.org/officeDocument/2006/relationships/hyperlink" Target="https://x.com/mario_olvega/status/1783403376757084218" TargetMode="External"/><Relationship Id="rId116" Type="http://schemas.openxmlformats.org/officeDocument/2006/relationships/hyperlink" Target="https://x.com/EduMNavarro/status/1783756264536686901" TargetMode="External"/><Relationship Id="rId137" Type="http://schemas.openxmlformats.org/officeDocument/2006/relationships/hyperlink" Target="https://x.com/NonNobis10/status/1783076186781843642" TargetMode="External"/><Relationship Id="rId158" Type="http://schemas.openxmlformats.org/officeDocument/2006/relationships/hyperlink" Target="https://x.com/FahningBerger/status/1784181563036402052" TargetMode="External"/><Relationship Id="rId20" Type="http://schemas.openxmlformats.org/officeDocument/2006/relationships/hyperlink" Target="https://x.com/trianondeco/status/1783229947068207510" TargetMode="External"/><Relationship Id="rId41" Type="http://schemas.openxmlformats.org/officeDocument/2006/relationships/hyperlink" Target="https://x.com/Alobfa07/status/1783191773017256231" TargetMode="External"/><Relationship Id="rId62" Type="http://schemas.openxmlformats.org/officeDocument/2006/relationships/hyperlink" Target="https://x.com/SPRInforma/status/1783277994502771082" TargetMode="External"/><Relationship Id="rId83" Type="http://schemas.openxmlformats.org/officeDocument/2006/relationships/hyperlink" Target="https://x.com/jjohnnyvigo/status/1783433801630101815" TargetMode="External"/><Relationship Id="rId88" Type="http://schemas.openxmlformats.org/officeDocument/2006/relationships/hyperlink" Target="https://x.com/padrisimu/status/1783459220630675536" TargetMode="External"/><Relationship Id="rId111" Type="http://schemas.openxmlformats.org/officeDocument/2006/relationships/hyperlink" Target="https://x.com/juansinyo/status/1783595312478589050" TargetMode="External"/><Relationship Id="rId132" Type="http://schemas.openxmlformats.org/officeDocument/2006/relationships/hyperlink" Target="https://x.com/rafagimeno/status/1783930511863206371" TargetMode="External"/><Relationship Id="rId153" Type="http://schemas.openxmlformats.org/officeDocument/2006/relationships/hyperlink" Target="https://x.com/nenedenadie/status/1784139145683648792" TargetMode="External"/><Relationship Id="rId15" Type="http://schemas.openxmlformats.org/officeDocument/2006/relationships/hyperlink" Target="https://x.com/Ritaalberdi/status/1783037325963895291" TargetMode="External"/><Relationship Id="rId36" Type="http://schemas.openxmlformats.org/officeDocument/2006/relationships/hyperlink" Target="https://x.com/EmilioDeLa63258/status/1783152306772398179" TargetMode="External"/><Relationship Id="rId57" Type="http://schemas.openxmlformats.org/officeDocument/2006/relationships/hyperlink" Target="https://x.com/chr_hrl_/status/1783239139497775312" TargetMode="External"/><Relationship Id="rId106" Type="http://schemas.openxmlformats.org/officeDocument/2006/relationships/hyperlink" Target="https://x.com/lostubosmty/status/1783550341495370048" TargetMode="External"/><Relationship Id="rId127" Type="http://schemas.openxmlformats.org/officeDocument/2006/relationships/hyperlink" Target="https://x.com/fernandochinlee/status/1783888526238457968" TargetMode="External"/><Relationship Id="rId10" Type="http://schemas.openxmlformats.org/officeDocument/2006/relationships/hyperlink" Target="https://x.com/La_SER/status/1783032421664882733" TargetMode="External"/><Relationship Id="rId31" Type="http://schemas.openxmlformats.org/officeDocument/2006/relationships/hyperlink" Target="https://x.com/OhPeriodista/status/1783104439940792365" TargetMode="External"/><Relationship Id="rId52" Type="http://schemas.openxmlformats.org/officeDocument/2006/relationships/hyperlink" Target="https://x.com/marajimenezmart/status/1783223440863891671" TargetMode="External"/><Relationship Id="rId73" Type="http://schemas.openxmlformats.org/officeDocument/2006/relationships/hyperlink" Target="https://x.com/baron_oberon/status/1783413010356162998" TargetMode="External"/><Relationship Id="rId78" Type="http://schemas.openxmlformats.org/officeDocument/2006/relationships/hyperlink" Target="https://x.com/Auroralopez1984/status/1783424139799269574" TargetMode="External"/><Relationship Id="rId94" Type="http://schemas.openxmlformats.org/officeDocument/2006/relationships/hyperlink" Target="https://x.com/SirDialogue/status/1783491901414404201" TargetMode="External"/><Relationship Id="rId99" Type="http://schemas.openxmlformats.org/officeDocument/2006/relationships/hyperlink" Target="https://x.com/belizboni/status/1783526439289069952" TargetMode="External"/><Relationship Id="rId101" Type="http://schemas.openxmlformats.org/officeDocument/2006/relationships/hyperlink" Target="https://x.com/LosmiosPepe74/status/1783530548989776087" TargetMode="External"/><Relationship Id="rId122" Type="http://schemas.openxmlformats.org/officeDocument/2006/relationships/hyperlink" Target="https://x.com/penanoro/status/1783816978714538180" TargetMode="External"/><Relationship Id="rId143" Type="http://schemas.openxmlformats.org/officeDocument/2006/relationships/hyperlink" Target="https://x.com/JuanCar71412102/status/1783997147706237212" TargetMode="External"/><Relationship Id="rId148" Type="http://schemas.openxmlformats.org/officeDocument/2006/relationships/hyperlink" Target="https://x.com/publico_es/status/1784106995361988880" TargetMode="External"/><Relationship Id="rId164" Type="http://schemas.openxmlformats.org/officeDocument/2006/relationships/hyperlink" Target="https://x.com/DCAlderonVK/status/1784226632305168618" TargetMode="External"/><Relationship Id="rId4" Type="http://schemas.openxmlformats.org/officeDocument/2006/relationships/hyperlink" Target="https://x.com/papaasm/status/1783996913756389631" TargetMode="External"/><Relationship Id="rId9" Type="http://schemas.openxmlformats.org/officeDocument/2006/relationships/hyperlink" Target="https://x.com/LauTeruel/status/1783032004969173148" TargetMode="External"/><Relationship Id="rId26" Type="http://schemas.openxmlformats.org/officeDocument/2006/relationships/hyperlink" Target="https://x.com/YoSoyMaite/status/1783059783483904108" TargetMode="External"/><Relationship Id="rId47" Type="http://schemas.openxmlformats.org/officeDocument/2006/relationships/hyperlink" Target="https://x.com/SBuabentV/status/1783211605217390946" TargetMode="External"/><Relationship Id="rId68" Type="http://schemas.openxmlformats.org/officeDocument/2006/relationships/hyperlink" Target="https://x.com/MadridDecadente/status/1783404980273111470" TargetMode="External"/><Relationship Id="rId89" Type="http://schemas.openxmlformats.org/officeDocument/2006/relationships/hyperlink" Target="https://x.com/juan_sanchez_r/status/1783464182139998392" TargetMode="External"/><Relationship Id="rId112" Type="http://schemas.openxmlformats.org/officeDocument/2006/relationships/hyperlink" Target="https://x.com/julfencer/status/1783677912555593827" TargetMode="External"/><Relationship Id="rId133" Type="http://schemas.openxmlformats.org/officeDocument/2006/relationships/hyperlink" Target="https://x.com/miguelhotero/status/1783062784651022722" TargetMode="External"/><Relationship Id="rId154" Type="http://schemas.openxmlformats.org/officeDocument/2006/relationships/hyperlink" Target="https://x.com/NavarreteBj/status/1784141129895584083" TargetMode="External"/><Relationship Id="rId16" Type="http://schemas.openxmlformats.org/officeDocument/2006/relationships/hyperlink" Target="https://x.com/eldiarioes/status/1783038090321293791" TargetMode="External"/><Relationship Id="rId37" Type="http://schemas.openxmlformats.org/officeDocument/2006/relationships/hyperlink" Target="https://x.com/anasaura695/status/1783159074558705787" TargetMode="External"/><Relationship Id="rId58" Type="http://schemas.openxmlformats.org/officeDocument/2006/relationships/hyperlink" Target="https://x.com/KrasnyBor4/status/1783241420309926349" TargetMode="External"/><Relationship Id="rId79" Type="http://schemas.openxmlformats.org/officeDocument/2006/relationships/hyperlink" Target="https://x.com/cuellilarg/status/1783426686253474261" TargetMode="External"/><Relationship Id="rId102" Type="http://schemas.openxmlformats.org/officeDocument/2006/relationships/hyperlink" Target="https://x.com/pepellopis/status/1783534730224283869" TargetMode="External"/><Relationship Id="rId123" Type="http://schemas.openxmlformats.org/officeDocument/2006/relationships/hyperlink" Target="https://x.com/jjohnnyvigo/status/1783849792109445277" TargetMode="External"/><Relationship Id="rId144" Type="http://schemas.openxmlformats.org/officeDocument/2006/relationships/hyperlink" Target="https://x.com/ggohom/status/1784029614936899976" TargetMode="External"/><Relationship Id="rId90" Type="http://schemas.openxmlformats.org/officeDocument/2006/relationships/hyperlink" Target="https://x.com/PSNPSOE/status/1783464992810910181" TargetMode="External"/><Relationship Id="rId165" Type="http://schemas.openxmlformats.org/officeDocument/2006/relationships/hyperlink" Target="https://x.com/bimbalalombarda/status/1784229130248110147" TargetMode="External"/><Relationship Id="rId27" Type="http://schemas.openxmlformats.org/officeDocument/2006/relationships/hyperlink" Target="https://x.com/europapress/status/1783060318928720208" TargetMode="External"/><Relationship Id="rId48" Type="http://schemas.openxmlformats.org/officeDocument/2006/relationships/hyperlink" Target="https://x.com/lluisfglez/status/1783212634780615099" TargetMode="External"/><Relationship Id="rId69" Type="http://schemas.openxmlformats.org/officeDocument/2006/relationships/hyperlink" Target="https://x.com/helloimalguien/status/1783406651212521668" TargetMode="External"/><Relationship Id="rId113" Type="http://schemas.openxmlformats.org/officeDocument/2006/relationships/hyperlink" Target="https://x.com/BIEspana/status/1783727571047256162" TargetMode="External"/><Relationship Id="rId134" Type="http://schemas.openxmlformats.org/officeDocument/2006/relationships/hyperlink" Target="https://x.com/MaseroJavier/status/1783191286838931464" TargetMode="External"/><Relationship Id="rId80" Type="http://schemas.openxmlformats.org/officeDocument/2006/relationships/hyperlink" Target="https://x.com/montoro_manuela/status/1783426686614204707" TargetMode="External"/><Relationship Id="rId155" Type="http://schemas.openxmlformats.org/officeDocument/2006/relationships/hyperlink" Target="https://x.com/JEcheverriZ/status/1784141354244636774" TargetMode="Externa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EE4D7-7C13-9D43-8621-E90C440A417F}">
  <dimension ref="A1:R212"/>
  <sheetViews>
    <sheetView tabSelected="1" zoomScale="110" zoomScaleNormal="110" workbookViewId="0">
      <pane ySplit="2" topLeftCell="A111" activePane="bottomLeft" state="frozen"/>
      <selection pane="bottomLeft" activeCell="R131" sqref="R131"/>
    </sheetView>
  </sheetViews>
  <sheetFormatPr baseColWidth="10" defaultColWidth="11" defaultRowHeight="11" x14ac:dyDescent="0.15"/>
  <cols>
    <col min="1" max="1" width="35.1640625" style="2" customWidth="1"/>
    <col min="2" max="2" width="11" style="11"/>
    <col min="3" max="3" width="22.33203125" style="1" customWidth="1"/>
    <col min="4" max="4" width="11" style="1"/>
    <col min="5" max="5" width="11" style="23"/>
    <col min="6" max="7" width="11" style="1"/>
    <col min="8" max="8" width="11" style="11"/>
    <col min="9" max="10" width="11" style="1"/>
    <col min="11" max="11" width="11" style="11"/>
    <col min="12" max="13" width="11" style="1"/>
    <col min="14" max="14" width="11" style="11"/>
    <col min="15" max="15" width="11" style="1"/>
    <col min="16" max="16" width="11" style="11"/>
    <col min="17" max="17" width="11" style="12"/>
    <col min="18" max="16384" width="11" style="1"/>
  </cols>
  <sheetData>
    <row r="1" spans="1:18" s="6" customFormat="1" ht="27.75" customHeight="1" x14ac:dyDescent="0.15">
      <c r="A1" s="5"/>
      <c r="B1" s="106" t="s">
        <v>0</v>
      </c>
      <c r="C1" s="107"/>
      <c r="D1" s="108"/>
      <c r="E1" s="106" t="s">
        <v>1</v>
      </c>
      <c r="F1" s="107"/>
      <c r="G1" s="108"/>
      <c r="H1" s="106" t="s">
        <v>2</v>
      </c>
      <c r="I1" s="107"/>
      <c r="J1" s="108"/>
      <c r="K1" s="106" t="s">
        <v>3</v>
      </c>
      <c r="L1" s="107"/>
      <c r="M1" s="108"/>
      <c r="N1" s="106" t="s">
        <v>4</v>
      </c>
      <c r="O1" s="108"/>
      <c r="P1" s="106" t="s">
        <v>5</v>
      </c>
      <c r="Q1" s="108"/>
    </row>
    <row r="2" spans="1:18" s="8" customFormat="1" ht="84" x14ac:dyDescent="0.15">
      <c r="A2" s="7" t="s">
        <v>6</v>
      </c>
      <c r="B2" s="9" t="s">
        <v>7</v>
      </c>
      <c r="C2" s="8" t="s">
        <v>506</v>
      </c>
      <c r="D2" s="8" t="s">
        <v>8</v>
      </c>
      <c r="E2" s="24" t="s">
        <v>9</v>
      </c>
      <c r="F2" s="21" t="s">
        <v>10</v>
      </c>
      <c r="G2" s="8" t="s">
        <v>11</v>
      </c>
      <c r="H2" s="9" t="s">
        <v>12</v>
      </c>
      <c r="I2" s="8" t="s">
        <v>13</v>
      </c>
      <c r="J2" s="8" t="s">
        <v>14</v>
      </c>
      <c r="K2" s="19" t="s">
        <v>15</v>
      </c>
      <c r="L2" s="8" t="s">
        <v>16</v>
      </c>
      <c r="M2" s="8" t="s">
        <v>17</v>
      </c>
      <c r="N2" s="9" t="s">
        <v>18</v>
      </c>
      <c r="O2" s="8" t="s">
        <v>19</v>
      </c>
      <c r="P2" s="9" t="s">
        <v>20</v>
      </c>
      <c r="Q2" s="10" t="s">
        <v>21</v>
      </c>
      <c r="R2" s="6" t="s">
        <v>22</v>
      </c>
    </row>
    <row r="3" spans="1:18" ht="16" x14ac:dyDescent="0.2">
      <c r="A3" s="13" t="s">
        <v>23</v>
      </c>
      <c r="B3" s="11" t="s">
        <v>24</v>
      </c>
      <c r="C3" s="1" t="s">
        <v>499</v>
      </c>
      <c r="D3" s="25">
        <v>30500</v>
      </c>
      <c r="E3" s="22">
        <v>45406</v>
      </c>
      <c r="F3" s="28">
        <v>0.38263888888888886</v>
      </c>
      <c r="G3" s="1" t="s">
        <v>503</v>
      </c>
      <c r="H3" s="11">
        <v>1</v>
      </c>
      <c r="I3" s="1">
        <v>0</v>
      </c>
      <c r="J3" s="1">
        <v>1</v>
      </c>
      <c r="K3" s="11" t="s">
        <v>25</v>
      </c>
      <c r="L3" s="1" t="s">
        <v>26</v>
      </c>
      <c r="M3" s="1" t="s">
        <v>27</v>
      </c>
      <c r="N3" s="11" t="s">
        <v>28</v>
      </c>
      <c r="O3" s="1" t="s">
        <v>29</v>
      </c>
      <c r="P3" s="11" t="s">
        <v>150</v>
      </c>
      <c r="Q3" s="30" t="s">
        <v>150</v>
      </c>
    </row>
    <row r="4" spans="1:18" ht="16" x14ac:dyDescent="0.2">
      <c r="A4" s="13" t="s">
        <v>30</v>
      </c>
      <c r="B4" s="11" t="s">
        <v>31</v>
      </c>
      <c r="C4" s="1" t="s">
        <v>499</v>
      </c>
      <c r="D4" s="26">
        <v>1400000</v>
      </c>
      <c r="E4" s="22">
        <v>45406</v>
      </c>
      <c r="F4" s="28">
        <v>0.3840277777777778</v>
      </c>
      <c r="G4" s="1" t="s">
        <v>501</v>
      </c>
      <c r="H4" s="11">
        <v>131</v>
      </c>
      <c r="I4" s="1">
        <v>29</v>
      </c>
      <c r="J4" s="1">
        <v>3</v>
      </c>
      <c r="K4" s="11" t="s">
        <v>25</v>
      </c>
      <c r="L4" s="1" t="s">
        <v>26</v>
      </c>
      <c r="M4" s="1" t="s">
        <v>27</v>
      </c>
      <c r="N4" s="11" t="s">
        <v>28</v>
      </c>
      <c r="O4" s="1" t="s">
        <v>29</v>
      </c>
      <c r="P4" s="11" t="s">
        <v>150</v>
      </c>
      <c r="Q4" s="30" t="s">
        <v>150</v>
      </c>
    </row>
    <row r="5" spans="1:18" ht="16" x14ac:dyDescent="0.2">
      <c r="A5" s="13" t="s">
        <v>32</v>
      </c>
      <c r="B5" s="11" t="s">
        <v>33</v>
      </c>
      <c r="C5" s="1" t="s">
        <v>499</v>
      </c>
      <c r="D5" s="25">
        <v>3523</v>
      </c>
      <c r="E5" s="22">
        <v>45406</v>
      </c>
      <c r="F5" s="28">
        <v>0.38541666666666669</v>
      </c>
      <c r="G5" s="1" t="s">
        <v>34</v>
      </c>
      <c r="H5" s="11">
        <v>0</v>
      </c>
      <c r="I5" s="1">
        <v>0</v>
      </c>
      <c r="J5" s="1">
        <v>0</v>
      </c>
      <c r="K5" s="11" t="s">
        <v>25</v>
      </c>
      <c r="L5" s="1" t="s">
        <v>26</v>
      </c>
      <c r="M5" s="1" t="s">
        <v>27</v>
      </c>
      <c r="N5" s="11" t="s">
        <v>28</v>
      </c>
      <c r="O5" s="1" t="s">
        <v>29</v>
      </c>
      <c r="P5" s="11" t="s">
        <v>150</v>
      </c>
      <c r="Q5" s="30" t="s">
        <v>150</v>
      </c>
    </row>
    <row r="6" spans="1:18" ht="16" x14ac:dyDescent="0.2">
      <c r="A6" s="13" t="s">
        <v>35</v>
      </c>
      <c r="B6" s="11" t="s">
        <v>36</v>
      </c>
      <c r="C6" s="1" t="s">
        <v>499</v>
      </c>
      <c r="D6" s="26">
        <v>1400000</v>
      </c>
      <c r="E6" s="22">
        <v>45406</v>
      </c>
      <c r="F6" s="28">
        <v>0.38680555555555557</v>
      </c>
      <c r="G6" s="1" t="s">
        <v>501</v>
      </c>
      <c r="H6" s="11">
        <v>877</v>
      </c>
      <c r="I6" s="1">
        <v>294</v>
      </c>
      <c r="J6" s="1">
        <v>15</v>
      </c>
      <c r="K6" s="11" t="s">
        <v>25</v>
      </c>
      <c r="L6" s="1" t="s">
        <v>26</v>
      </c>
      <c r="M6" s="1" t="s">
        <v>27</v>
      </c>
      <c r="N6" s="11" t="s">
        <v>28</v>
      </c>
      <c r="O6" s="1" t="s">
        <v>29</v>
      </c>
      <c r="P6" s="11" t="s">
        <v>150</v>
      </c>
      <c r="Q6" s="30" t="s">
        <v>150</v>
      </c>
    </row>
    <row r="7" spans="1:18" ht="16" x14ac:dyDescent="0.2">
      <c r="A7" s="13" t="s">
        <v>37</v>
      </c>
      <c r="B7" s="11" t="s">
        <v>38</v>
      </c>
      <c r="C7" s="1" t="s">
        <v>499</v>
      </c>
      <c r="D7" s="25">
        <v>7273</v>
      </c>
      <c r="E7" s="22">
        <v>45406</v>
      </c>
      <c r="F7" s="28">
        <v>0.38819444444444445</v>
      </c>
      <c r="G7" s="1" t="s">
        <v>501</v>
      </c>
      <c r="H7" s="11">
        <v>0</v>
      </c>
      <c r="I7" s="1">
        <v>0</v>
      </c>
      <c r="J7" s="1">
        <v>0</v>
      </c>
      <c r="K7" s="11" t="s">
        <v>25</v>
      </c>
      <c r="L7" s="1" t="s">
        <v>26</v>
      </c>
      <c r="M7" s="1" t="s">
        <v>27</v>
      </c>
      <c r="N7" s="11" t="s">
        <v>527</v>
      </c>
      <c r="O7" s="1" t="s">
        <v>29</v>
      </c>
      <c r="P7" s="11" t="s">
        <v>150</v>
      </c>
      <c r="Q7" s="30" t="s">
        <v>150</v>
      </c>
    </row>
    <row r="8" spans="1:18" ht="16" x14ac:dyDescent="0.2">
      <c r="A8" s="13" t="s">
        <v>39</v>
      </c>
      <c r="B8" s="11" t="s">
        <v>40</v>
      </c>
      <c r="C8" s="1" t="s">
        <v>499</v>
      </c>
      <c r="D8" s="27">
        <v>2300000</v>
      </c>
      <c r="E8" s="22">
        <v>45406</v>
      </c>
      <c r="F8" s="28">
        <v>0.38819444444444445</v>
      </c>
      <c r="G8" s="1" t="s">
        <v>501</v>
      </c>
      <c r="H8" s="11">
        <v>4</v>
      </c>
      <c r="I8" s="1">
        <v>1</v>
      </c>
      <c r="J8" s="1">
        <v>4</v>
      </c>
      <c r="K8" s="11" t="s">
        <v>25</v>
      </c>
      <c r="L8" s="1" t="s">
        <v>26</v>
      </c>
      <c r="M8" s="1" t="s">
        <v>27</v>
      </c>
      <c r="N8" s="11" t="s">
        <v>28</v>
      </c>
      <c r="O8" s="1" t="s">
        <v>29</v>
      </c>
      <c r="P8" s="11" t="s">
        <v>150</v>
      </c>
      <c r="Q8" s="30" t="s">
        <v>150</v>
      </c>
    </row>
    <row r="9" spans="1:18" ht="16" x14ac:dyDescent="0.2">
      <c r="A9" s="13" t="s">
        <v>41</v>
      </c>
      <c r="B9" s="11" t="s">
        <v>42</v>
      </c>
      <c r="C9" s="1" t="s">
        <v>499</v>
      </c>
      <c r="D9" s="26">
        <v>1500000</v>
      </c>
      <c r="E9" s="22">
        <v>45406</v>
      </c>
      <c r="F9" s="28">
        <v>0.38819444444444445</v>
      </c>
      <c r="G9" s="1" t="s">
        <v>501</v>
      </c>
      <c r="H9" s="11">
        <v>64</v>
      </c>
      <c r="I9" s="1">
        <v>39</v>
      </c>
      <c r="J9" s="1">
        <v>26</v>
      </c>
      <c r="K9" s="11" t="s">
        <v>25</v>
      </c>
      <c r="L9" s="1" t="s">
        <v>26</v>
      </c>
      <c r="M9" s="1" t="s">
        <v>27</v>
      </c>
      <c r="N9" s="11" t="s">
        <v>28</v>
      </c>
      <c r="O9" s="1" t="s">
        <v>29</v>
      </c>
      <c r="P9" s="11" t="s">
        <v>150</v>
      </c>
      <c r="Q9" s="30" t="s">
        <v>150</v>
      </c>
    </row>
    <row r="10" spans="1:18" ht="16" x14ac:dyDescent="0.2">
      <c r="A10" s="13" t="s">
        <v>43</v>
      </c>
      <c r="B10" s="11" t="s">
        <v>44</v>
      </c>
      <c r="C10" s="1" t="s">
        <v>499</v>
      </c>
      <c r="D10" s="26">
        <v>1500000</v>
      </c>
      <c r="E10" s="22">
        <v>45406</v>
      </c>
      <c r="F10" s="28">
        <v>0.38958333333333334</v>
      </c>
      <c r="G10" s="1" t="s">
        <v>501</v>
      </c>
      <c r="H10" s="11">
        <v>107</v>
      </c>
      <c r="I10" s="1">
        <v>48</v>
      </c>
      <c r="J10" s="1">
        <v>9</v>
      </c>
      <c r="K10" s="11" t="s">
        <v>25</v>
      </c>
      <c r="L10" s="1" t="s">
        <v>26</v>
      </c>
      <c r="M10" s="1" t="s">
        <v>27</v>
      </c>
      <c r="N10" s="11" t="s">
        <v>28</v>
      </c>
      <c r="O10" s="1" t="s">
        <v>29</v>
      </c>
      <c r="P10" s="11" t="s">
        <v>150</v>
      </c>
      <c r="Q10" s="30" t="s">
        <v>150</v>
      </c>
    </row>
    <row r="11" spans="1:18" ht="16" x14ac:dyDescent="0.2">
      <c r="A11" s="13" t="s">
        <v>45</v>
      </c>
      <c r="B11" s="11" t="s">
        <v>46</v>
      </c>
      <c r="C11" s="1" t="s">
        <v>499</v>
      </c>
      <c r="D11" s="25">
        <v>594</v>
      </c>
      <c r="E11" s="22">
        <v>45406</v>
      </c>
      <c r="F11" s="28">
        <v>0.39513888888888887</v>
      </c>
      <c r="G11" s="1" t="s">
        <v>501</v>
      </c>
      <c r="H11" s="11">
        <v>3</v>
      </c>
      <c r="I11" s="1">
        <v>0</v>
      </c>
      <c r="J11" s="1">
        <v>0</v>
      </c>
      <c r="K11" s="11" t="s">
        <v>25</v>
      </c>
      <c r="L11" s="1" t="s">
        <v>26</v>
      </c>
      <c r="M11" s="1" t="s">
        <v>27</v>
      </c>
      <c r="N11" s="11" t="s">
        <v>28</v>
      </c>
      <c r="O11" s="1" t="s">
        <v>29</v>
      </c>
      <c r="P11" s="11" t="s">
        <v>150</v>
      </c>
      <c r="Q11" s="30" t="s">
        <v>150</v>
      </c>
    </row>
    <row r="12" spans="1:18" ht="16" x14ac:dyDescent="0.2">
      <c r="A12" s="13" t="s">
        <v>47</v>
      </c>
      <c r="B12" s="11" t="s">
        <v>48</v>
      </c>
      <c r="C12" s="1" t="s">
        <v>239</v>
      </c>
      <c r="D12" s="25">
        <v>5052</v>
      </c>
      <c r="E12" s="22">
        <v>45406</v>
      </c>
      <c r="F12" s="28">
        <v>0.4</v>
      </c>
      <c r="G12" s="1" t="s">
        <v>501</v>
      </c>
      <c r="H12" s="11">
        <v>99</v>
      </c>
      <c r="I12" s="1">
        <v>63</v>
      </c>
      <c r="J12" s="1">
        <v>7</v>
      </c>
      <c r="K12" s="11" t="s">
        <v>25</v>
      </c>
      <c r="L12" s="1" t="s">
        <v>26</v>
      </c>
      <c r="M12" s="1" t="s">
        <v>27</v>
      </c>
      <c r="N12" s="11" t="s">
        <v>28</v>
      </c>
      <c r="O12" s="1" t="s">
        <v>29</v>
      </c>
      <c r="P12" s="11" t="s">
        <v>150</v>
      </c>
      <c r="Q12" s="30" t="s">
        <v>150</v>
      </c>
    </row>
    <row r="13" spans="1:18" ht="16" x14ac:dyDescent="0.2">
      <c r="A13" s="13" t="s">
        <v>49</v>
      </c>
      <c r="B13" s="11" t="s">
        <v>31</v>
      </c>
      <c r="C13" s="1" t="s">
        <v>499</v>
      </c>
      <c r="D13" s="26">
        <v>1400000</v>
      </c>
      <c r="E13" s="22">
        <v>45406</v>
      </c>
      <c r="F13" s="28">
        <v>0.40208333333333335</v>
      </c>
      <c r="G13" s="1" t="s">
        <v>6</v>
      </c>
      <c r="H13" s="11">
        <v>19</v>
      </c>
      <c r="I13" s="1">
        <v>8</v>
      </c>
      <c r="J13" s="1">
        <v>4</v>
      </c>
      <c r="K13" s="11" t="s">
        <v>25</v>
      </c>
      <c r="L13" s="1" t="s">
        <v>26</v>
      </c>
      <c r="M13" s="1" t="s">
        <v>27</v>
      </c>
      <c r="N13" s="11" t="s">
        <v>28</v>
      </c>
      <c r="O13" s="1" t="s">
        <v>29</v>
      </c>
      <c r="P13" s="11" t="s">
        <v>150</v>
      </c>
      <c r="Q13" s="30" t="s">
        <v>150</v>
      </c>
    </row>
    <row r="14" spans="1:18" ht="16" x14ac:dyDescent="0.2">
      <c r="A14" s="13" t="s">
        <v>50</v>
      </c>
      <c r="B14" s="11" t="s">
        <v>51</v>
      </c>
      <c r="C14" s="1" t="s">
        <v>500</v>
      </c>
      <c r="D14" s="25">
        <v>5676</v>
      </c>
      <c r="E14" s="22">
        <v>45406</v>
      </c>
      <c r="F14" s="28">
        <v>0.40208333333333335</v>
      </c>
      <c r="G14" s="1" t="s">
        <v>501</v>
      </c>
      <c r="H14" s="11">
        <v>562</v>
      </c>
      <c r="I14" s="1">
        <v>227</v>
      </c>
      <c r="J14" s="1">
        <v>70</v>
      </c>
      <c r="K14" s="11" t="s">
        <v>25</v>
      </c>
      <c r="L14" s="1" t="s">
        <v>52</v>
      </c>
      <c r="M14" s="1" t="s">
        <v>27</v>
      </c>
      <c r="N14" s="11" t="s">
        <v>28</v>
      </c>
      <c r="O14" s="1" t="s">
        <v>29</v>
      </c>
      <c r="P14" s="11" t="s">
        <v>150</v>
      </c>
      <c r="Q14" s="30" t="s">
        <v>150</v>
      </c>
    </row>
    <row r="15" spans="1:18" ht="16" x14ac:dyDescent="0.2">
      <c r="A15" s="13" t="s">
        <v>53</v>
      </c>
      <c r="B15" s="11" t="s">
        <v>54</v>
      </c>
      <c r="C15" s="1" t="s">
        <v>500</v>
      </c>
      <c r="D15" s="25">
        <v>22100</v>
      </c>
      <c r="E15" s="22">
        <v>45406</v>
      </c>
      <c r="F15" s="28">
        <v>0.41041666666666665</v>
      </c>
      <c r="G15" s="1" t="s">
        <v>6</v>
      </c>
      <c r="H15" s="11">
        <v>0</v>
      </c>
      <c r="I15" s="1">
        <v>0</v>
      </c>
      <c r="J15" s="1">
        <v>0</v>
      </c>
      <c r="K15" s="11" t="s">
        <v>25</v>
      </c>
      <c r="L15" s="1" t="s">
        <v>26</v>
      </c>
      <c r="M15" s="1" t="s">
        <v>27</v>
      </c>
      <c r="N15" s="11" t="s">
        <v>28</v>
      </c>
      <c r="O15" s="1" t="s">
        <v>29</v>
      </c>
      <c r="P15" s="11" t="s">
        <v>150</v>
      </c>
      <c r="Q15" s="30" t="s">
        <v>150</v>
      </c>
    </row>
    <row r="16" spans="1:18" ht="16" x14ac:dyDescent="0.2">
      <c r="A16" s="13" t="s">
        <v>55</v>
      </c>
      <c r="B16" s="11" t="s">
        <v>56</v>
      </c>
      <c r="C16" s="1" t="s">
        <v>499</v>
      </c>
      <c r="D16" s="25">
        <v>517200</v>
      </c>
      <c r="E16" s="22">
        <v>45406</v>
      </c>
      <c r="F16" s="28">
        <v>0.41944444444444445</v>
      </c>
      <c r="G16" s="1" t="s">
        <v>501</v>
      </c>
      <c r="H16" s="11">
        <v>3</v>
      </c>
      <c r="I16" s="1">
        <v>1</v>
      </c>
      <c r="J16" s="1">
        <v>2</v>
      </c>
      <c r="K16" s="11" t="s">
        <v>25</v>
      </c>
      <c r="L16" s="1" t="s">
        <v>26</v>
      </c>
      <c r="M16" s="1" t="s">
        <v>27</v>
      </c>
      <c r="N16" s="11" t="s">
        <v>28</v>
      </c>
      <c r="O16" s="1" t="s">
        <v>29</v>
      </c>
      <c r="P16" s="11" t="s">
        <v>150</v>
      </c>
      <c r="Q16" s="30" t="s">
        <v>150</v>
      </c>
    </row>
    <row r="17" spans="1:18" ht="16" x14ac:dyDescent="0.2">
      <c r="A17" s="13" t="s">
        <v>57</v>
      </c>
      <c r="B17" s="11" t="s">
        <v>54</v>
      </c>
      <c r="C17" s="1" t="s">
        <v>500</v>
      </c>
      <c r="D17" s="25">
        <v>22100</v>
      </c>
      <c r="E17" s="22">
        <v>45406</v>
      </c>
      <c r="F17" s="28">
        <v>0.42569444444444443</v>
      </c>
      <c r="G17" s="1" t="s">
        <v>6</v>
      </c>
      <c r="H17" s="11">
        <v>1</v>
      </c>
      <c r="I17" s="1">
        <v>0</v>
      </c>
      <c r="J17" s="1">
        <v>0</v>
      </c>
      <c r="K17" s="11" t="s">
        <v>25</v>
      </c>
      <c r="L17" s="1" t="s">
        <v>26</v>
      </c>
      <c r="M17" s="1" t="s">
        <v>27</v>
      </c>
      <c r="N17" s="11" t="s">
        <v>28</v>
      </c>
      <c r="O17" s="1" t="s">
        <v>29</v>
      </c>
      <c r="P17" s="11" t="s">
        <v>150</v>
      </c>
      <c r="Q17" s="30" t="s">
        <v>150</v>
      </c>
    </row>
    <row r="18" spans="1:18" ht="16" x14ac:dyDescent="0.2">
      <c r="A18" s="13" t="s">
        <v>58</v>
      </c>
      <c r="B18" s="11" t="s">
        <v>59</v>
      </c>
      <c r="C18" s="1" t="s">
        <v>499</v>
      </c>
      <c r="D18" s="25">
        <v>115000</v>
      </c>
      <c r="E18" s="22">
        <v>45406</v>
      </c>
      <c r="F18" s="28">
        <v>0.43125000000000002</v>
      </c>
      <c r="G18" s="1" t="s">
        <v>501</v>
      </c>
      <c r="H18" s="11">
        <v>9</v>
      </c>
      <c r="I18" s="1">
        <v>8</v>
      </c>
      <c r="J18" s="1">
        <v>1</v>
      </c>
      <c r="K18" s="11" t="s">
        <v>25</v>
      </c>
      <c r="L18" s="1" t="s">
        <v>52</v>
      </c>
      <c r="M18" s="1" t="s">
        <v>27</v>
      </c>
      <c r="N18" s="11" t="s">
        <v>28</v>
      </c>
      <c r="O18" s="1" t="s">
        <v>29</v>
      </c>
      <c r="P18" s="11" t="s">
        <v>150</v>
      </c>
      <c r="Q18" s="30" t="s">
        <v>150</v>
      </c>
      <c r="R18" s="1" t="s">
        <v>60</v>
      </c>
    </row>
    <row r="19" spans="1:18" ht="16" x14ac:dyDescent="0.2">
      <c r="A19" s="13" t="s">
        <v>61</v>
      </c>
      <c r="B19" s="11" t="s">
        <v>59</v>
      </c>
      <c r="C19" s="1" t="s">
        <v>499</v>
      </c>
      <c r="D19" s="25">
        <v>115000</v>
      </c>
      <c r="E19" s="22">
        <v>45406</v>
      </c>
      <c r="F19" s="28">
        <v>0.43888888888888888</v>
      </c>
      <c r="G19" s="1" t="s">
        <v>501</v>
      </c>
      <c r="H19" s="11">
        <v>3</v>
      </c>
      <c r="I19" s="1">
        <v>1</v>
      </c>
      <c r="J19" s="1">
        <v>0</v>
      </c>
      <c r="K19" s="11" t="s">
        <v>25</v>
      </c>
      <c r="L19" s="1" t="s">
        <v>52</v>
      </c>
      <c r="M19" s="1" t="s">
        <v>27</v>
      </c>
      <c r="N19" s="11" t="s">
        <v>28</v>
      </c>
      <c r="O19" s="1" t="s">
        <v>29</v>
      </c>
      <c r="P19" s="11" t="s">
        <v>150</v>
      </c>
      <c r="Q19" s="30" t="s">
        <v>150</v>
      </c>
    </row>
    <row r="20" spans="1:18" ht="16" x14ac:dyDescent="0.2">
      <c r="A20" s="13" t="s">
        <v>62</v>
      </c>
      <c r="B20" s="11" t="s">
        <v>63</v>
      </c>
      <c r="C20" s="1" t="s">
        <v>239</v>
      </c>
      <c r="D20" s="25">
        <v>7751</v>
      </c>
      <c r="E20" s="22">
        <v>45406</v>
      </c>
      <c r="F20" s="28">
        <v>0.44027777777777777</v>
      </c>
      <c r="G20" s="1" t="s">
        <v>501</v>
      </c>
      <c r="H20" s="11">
        <v>255</v>
      </c>
      <c r="I20" s="1">
        <v>81</v>
      </c>
      <c r="J20" s="1">
        <v>1</v>
      </c>
      <c r="K20" s="11" t="s">
        <v>25</v>
      </c>
      <c r="L20" s="1" t="s">
        <v>26</v>
      </c>
      <c r="M20" s="1" t="s">
        <v>27</v>
      </c>
      <c r="N20" s="11" t="s">
        <v>28</v>
      </c>
      <c r="O20" s="1" t="s">
        <v>29</v>
      </c>
      <c r="P20" s="11" t="s">
        <v>150</v>
      </c>
      <c r="Q20" s="30" t="s">
        <v>150</v>
      </c>
    </row>
    <row r="21" spans="1:18" ht="16" x14ac:dyDescent="0.2">
      <c r="A21" s="13" t="s">
        <v>64</v>
      </c>
      <c r="B21" s="11" t="s">
        <v>65</v>
      </c>
      <c r="C21" s="1" t="s">
        <v>499</v>
      </c>
      <c r="D21" s="25">
        <v>175900</v>
      </c>
      <c r="E21" s="22">
        <v>45406</v>
      </c>
      <c r="F21" s="28">
        <v>0.45069444444444445</v>
      </c>
      <c r="G21" s="1" t="s">
        <v>6</v>
      </c>
      <c r="H21" s="11">
        <v>14</v>
      </c>
      <c r="I21" s="1">
        <v>5</v>
      </c>
      <c r="J21" s="1">
        <v>4</v>
      </c>
      <c r="K21" s="11" t="s">
        <v>25</v>
      </c>
      <c r="L21" s="1" t="s">
        <v>26</v>
      </c>
      <c r="M21" s="1" t="s">
        <v>27</v>
      </c>
      <c r="N21" s="11" t="s">
        <v>28</v>
      </c>
      <c r="O21" s="1" t="s">
        <v>29</v>
      </c>
      <c r="P21" s="11" t="s">
        <v>150</v>
      </c>
      <c r="Q21" s="30" t="s">
        <v>150</v>
      </c>
    </row>
    <row r="22" spans="1:18" ht="16" x14ac:dyDescent="0.2">
      <c r="A22" s="13" t="s">
        <v>66</v>
      </c>
      <c r="B22" s="11" t="s">
        <v>67</v>
      </c>
      <c r="C22" s="1" t="s">
        <v>500</v>
      </c>
      <c r="D22" s="25">
        <v>1824</v>
      </c>
      <c r="E22" s="22">
        <v>45406</v>
      </c>
      <c r="F22" s="28">
        <v>0.46180555555555558</v>
      </c>
      <c r="G22" s="1" t="s">
        <v>501</v>
      </c>
      <c r="H22" s="11">
        <v>0</v>
      </c>
      <c r="I22" s="1">
        <v>0</v>
      </c>
      <c r="J22" s="1">
        <v>0</v>
      </c>
      <c r="K22" s="11" t="s">
        <v>25</v>
      </c>
      <c r="L22" s="1" t="s">
        <v>26</v>
      </c>
      <c r="M22" s="1" t="s">
        <v>27</v>
      </c>
      <c r="N22" s="11" t="s">
        <v>527</v>
      </c>
      <c r="O22" s="1" t="s">
        <v>29</v>
      </c>
      <c r="P22" s="11" t="s">
        <v>150</v>
      </c>
      <c r="Q22" s="30" t="s">
        <v>150</v>
      </c>
    </row>
    <row r="23" spans="1:18" ht="16" x14ac:dyDescent="0.2">
      <c r="A23" s="13" t="s">
        <v>68</v>
      </c>
      <c r="B23" s="11" t="s">
        <v>42</v>
      </c>
      <c r="C23" s="1" t="s">
        <v>499</v>
      </c>
      <c r="D23" s="26">
        <v>1500000</v>
      </c>
      <c r="E23" s="22">
        <v>45406</v>
      </c>
      <c r="F23" s="28">
        <v>0.46388888888888891</v>
      </c>
      <c r="G23" s="1" t="s">
        <v>6</v>
      </c>
      <c r="H23" s="11">
        <v>7</v>
      </c>
      <c r="I23" s="1">
        <v>3</v>
      </c>
      <c r="J23" s="1">
        <v>1</v>
      </c>
      <c r="K23" s="11" t="s">
        <v>25</v>
      </c>
      <c r="L23" s="1" t="s">
        <v>26</v>
      </c>
      <c r="M23" s="1" t="s">
        <v>27</v>
      </c>
      <c r="N23" s="11" t="s">
        <v>28</v>
      </c>
      <c r="O23" s="1" t="s">
        <v>29</v>
      </c>
      <c r="P23" s="11" t="s">
        <v>150</v>
      </c>
      <c r="Q23" s="30" t="s">
        <v>150</v>
      </c>
    </row>
    <row r="24" spans="1:18" ht="16" x14ac:dyDescent="0.2">
      <c r="A24" s="13" t="s">
        <v>69</v>
      </c>
      <c r="B24" s="11" t="s">
        <v>70</v>
      </c>
      <c r="C24" s="1" t="s">
        <v>499</v>
      </c>
      <c r="D24" s="27">
        <v>2000000</v>
      </c>
      <c r="E24" s="22">
        <v>45406</v>
      </c>
      <c r="F24" s="28">
        <v>0.47013888888888888</v>
      </c>
      <c r="G24" s="1" t="s">
        <v>503</v>
      </c>
      <c r="H24" s="11">
        <v>2</v>
      </c>
      <c r="I24" s="1">
        <v>1</v>
      </c>
      <c r="J24" s="1">
        <v>0</v>
      </c>
      <c r="K24" s="11" t="s">
        <v>25</v>
      </c>
      <c r="L24" s="1" t="s">
        <v>26</v>
      </c>
      <c r="M24" s="1" t="s">
        <v>27</v>
      </c>
      <c r="N24" s="11" t="s">
        <v>527</v>
      </c>
      <c r="O24" s="1" t="s">
        <v>29</v>
      </c>
      <c r="P24" s="11" t="s">
        <v>150</v>
      </c>
      <c r="Q24" s="30" t="s">
        <v>150</v>
      </c>
    </row>
    <row r="25" spans="1:18" ht="16" x14ac:dyDescent="0.2">
      <c r="A25" s="13" t="s">
        <v>71</v>
      </c>
      <c r="B25" s="11" t="s">
        <v>72</v>
      </c>
      <c r="C25" s="1" t="s">
        <v>499</v>
      </c>
      <c r="D25" s="25">
        <v>15300</v>
      </c>
      <c r="E25" s="22">
        <v>45406</v>
      </c>
      <c r="F25" s="28">
        <v>0.50763888888888886</v>
      </c>
      <c r="G25" s="1" t="s">
        <v>501</v>
      </c>
      <c r="H25" s="11">
        <v>2</v>
      </c>
      <c r="I25" s="1">
        <v>1</v>
      </c>
      <c r="J25" s="1">
        <v>1</v>
      </c>
      <c r="K25" s="11" t="s">
        <v>25</v>
      </c>
      <c r="L25" s="1" t="s">
        <v>26</v>
      </c>
      <c r="M25" s="1" t="s">
        <v>27</v>
      </c>
      <c r="N25" s="14" t="s">
        <v>527</v>
      </c>
      <c r="O25" s="1" t="s">
        <v>29</v>
      </c>
      <c r="P25" s="11" t="s">
        <v>150</v>
      </c>
      <c r="Q25" s="30" t="s">
        <v>150</v>
      </c>
    </row>
    <row r="26" spans="1:18" ht="16" x14ac:dyDescent="0.2">
      <c r="A26" s="13" t="s">
        <v>73</v>
      </c>
      <c r="B26" s="11" t="s">
        <v>74</v>
      </c>
      <c r="C26" s="1" t="s">
        <v>500</v>
      </c>
      <c r="D26" s="25">
        <v>22700</v>
      </c>
      <c r="E26" s="22">
        <v>45406</v>
      </c>
      <c r="F26" s="28">
        <v>0.52569444444444446</v>
      </c>
      <c r="G26" s="1" t="s">
        <v>6</v>
      </c>
      <c r="H26" s="11">
        <v>4</v>
      </c>
      <c r="I26" s="1">
        <v>2</v>
      </c>
      <c r="J26" s="1">
        <v>0</v>
      </c>
      <c r="K26" s="11" t="s">
        <v>25</v>
      </c>
      <c r="L26" s="1" t="s">
        <v>26</v>
      </c>
      <c r="M26" s="1" t="s">
        <v>27</v>
      </c>
      <c r="N26" s="11" t="s">
        <v>28</v>
      </c>
      <c r="O26" s="1" t="s">
        <v>29</v>
      </c>
      <c r="P26" s="11" t="s">
        <v>150</v>
      </c>
      <c r="Q26" s="30" t="s">
        <v>150</v>
      </c>
    </row>
    <row r="27" spans="1:18" ht="16" x14ac:dyDescent="0.2">
      <c r="A27" s="13" t="s">
        <v>75</v>
      </c>
      <c r="B27" s="11" t="s">
        <v>76</v>
      </c>
      <c r="C27" s="1" t="s">
        <v>500</v>
      </c>
      <c r="D27" s="25">
        <v>1313</v>
      </c>
      <c r="E27" s="22">
        <v>45406</v>
      </c>
      <c r="F27" s="28">
        <v>0.55347222222222225</v>
      </c>
      <c r="G27" s="1" t="s">
        <v>503</v>
      </c>
      <c r="H27" s="11">
        <v>1</v>
      </c>
      <c r="I27" s="1">
        <v>0</v>
      </c>
      <c r="J27" s="1">
        <v>1</v>
      </c>
      <c r="K27" s="11" t="s">
        <v>25</v>
      </c>
      <c r="L27" s="1" t="s">
        <v>52</v>
      </c>
      <c r="M27" s="1" t="s">
        <v>27</v>
      </c>
      <c r="N27" s="11" t="s">
        <v>77</v>
      </c>
      <c r="O27" s="1" t="s">
        <v>29</v>
      </c>
      <c r="P27" s="11" t="s">
        <v>150</v>
      </c>
      <c r="Q27" s="30" t="s">
        <v>150</v>
      </c>
    </row>
    <row r="28" spans="1:18" ht="16" x14ac:dyDescent="0.2">
      <c r="A28" s="13" t="s">
        <v>78</v>
      </c>
      <c r="B28" s="11" t="s">
        <v>79</v>
      </c>
      <c r="C28" s="1" t="s">
        <v>499</v>
      </c>
      <c r="D28" s="25">
        <v>3298</v>
      </c>
      <c r="E28" s="22">
        <v>45406</v>
      </c>
      <c r="F28" s="28">
        <v>0.5756944444444444</v>
      </c>
      <c r="G28" s="1" t="s">
        <v>501</v>
      </c>
      <c r="H28" s="11">
        <v>4</v>
      </c>
      <c r="I28" s="1">
        <v>1</v>
      </c>
      <c r="J28" s="1">
        <v>0</v>
      </c>
      <c r="K28" s="11" t="s">
        <v>25</v>
      </c>
      <c r="L28" s="1" t="s">
        <v>80</v>
      </c>
      <c r="M28" s="1" t="s">
        <v>27</v>
      </c>
      <c r="N28" s="11" t="s">
        <v>77</v>
      </c>
      <c r="O28" s="1" t="s">
        <v>29</v>
      </c>
      <c r="P28" s="11" t="s">
        <v>150</v>
      </c>
      <c r="Q28" s="30" t="s">
        <v>150</v>
      </c>
    </row>
    <row r="29" spans="1:18" ht="16" x14ac:dyDescent="0.2">
      <c r="A29" s="13" t="s">
        <v>81</v>
      </c>
      <c r="B29" s="11" t="s">
        <v>79</v>
      </c>
      <c r="C29" s="1" t="s">
        <v>499</v>
      </c>
      <c r="D29" s="25">
        <v>3298</v>
      </c>
      <c r="E29" s="22">
        <v>45406</v>
      </c>
      <c r="F29" s="28">
        <v>0.5854166666666667</v>
      </c>
      <c r="G29" s="1" t="s">
        <v>501</v>
      </c>
      <c r="H29" s="11">
        <v>2</v>
      </c>
      <c r="I29" s="1">
        <v>0</v>
      </c>
      <c r="J29" s="1">
        <v>0</v>
      </c>
      <c r="K29" s="11" t="s">
        <v>25</v>
      </c>
      <c r="L29" s="1" t="s">
        <v>26</v>
      </c>
      <c r="M29" s="1" t="s">
        <v>27</v>
      </c>
      <c r="N29" s="11" t="s">
        <v>527</v>
      </c>
      <c r="O29" s="1" t="s">
        <v>29</v>
      </c>
      <c r="P29" s="11" t="s">
        <v>150</v>
      </c>
      <c r="Q29" s="30" t="s">
        <v>150</v>
      </c>
    </row>
    <row r="30" spans="1:18" ht="16" x14ac:dyDescent="0.2">
      <c r="A30" s="13" t="s">
        <v>82</v>
      </c>
      <c r="B30" s="11" t="s">
        <v>83</v>
      </c>
      <c r="C30" s="1" t="s">
        <v>500</v>
      </c>
      <c r="D30" s="25">
        <v>21000</v>
      </c>
      <c r="E30" s="22">
        <v>45406</v>
      </c>
      <c r="F30" s="28">
        <v>0.61805555555555558</v>
      </c>
      <c r="G30" s="1" t="s">
        <v>501</v>
      </c>
      <c r="H30" s="11">
        <v>9</v>
      </c>
      <c r="I30" s="1">
        <v>1</v>
      </c>
      <c r="J30" s="1">
        <v>2</v>
      </c>
      <c r="K30" s="11" t="s">
        <v>25</v>
      </c>
      <c r="L30" s="1" t="s">
        <v>26</v>
      </c>
      <c r="M30" s="1" t="s">
        <v>27</v>
      </c>
      <c r="N30" s="11" t="s">
        <v>77</v>
      </c>
      <c r="O30" s="1" t="s">
        <v>29</v>
      </c>
      <c r="P30" s="11" t="s">
        <v>150</v>
      </c>
      <c r="Q30" s="30" t="s">
        <v>150</v>
      </c>
    </row>
    <row r="31" spans="1:18" ht="16" x14ac:dyDescent="0.2">
      <c r="A31" s="13" t="s">
        <v>84</v>
      </c>
      <c r="B31" s="11" t="s">
        <v>85</v>
      </c>
      <c r="C31" s="1" t="s">
        <v>500</v>
      </c>
      <c r="D31" s="25">
        <v>2190</v>
      </c>
      <c r="E31" s="22">
        <v>45406</v>
      </c>
      <c r="F31" s="28">
        <v>0.66527777777777775</v>
      </c>
      <c r="G31" s="1" t="s">
        <v>6</v>
      </c>
      <c r="H31" s="11">
        <v>2</v>
      </c>
      <c r="I31" s="1">
        <v>1</v>
      </c>
      <c r="J31" s="1">
        <v>0</v>
      </c>
      <c r="K31" s="11" t="s">
        <v>25</v>
      </c>
      <c r="L31" s="1" t="s">
        <v>52</v>
      </c>
      <c r="M31" s="1" t="s">
        <v>27</v>
      </c>
      <c r="N31" s="11" t="s">
        <v>28</v>
      </c>
      <c r="O31" s="1" t="s">
        <v>29</v>
      </c>
      <c r="P31" s="11" t="s">
        <v>150</v>
      </c>
      <c r="Q31" s="30" t="s">
        <v>150</v>
      </c>
    </row>
    <row r="32" spans="1:18" ht="16" x14ac:dyDescent="0.2">
      <c r="A32" s="13" t="s">
        <v>86</v>
      </c>
      <c r="B32" s="11" t="s">
        <v>87</v>
      </c>
      <c r="C32" s="1" t="s">
        <v>500</v>
      </c>
      <c r="D32" s="25">
        <v>4506</v>
      </c>
      <c r="E32" s="22">
        <v>45406</v>
      </c>
      <c r="F32" s="28">
        <v>0.67361111111111116</v>
      </c>
      <c r="G32" s="1" t="s">
        <v>6</v>
      </c>
      <c r="H32" s="11">
        <v>0</v>
      </c>
      <c r="I32" s="1">
        <v>0</v>
      </c>
      <c r="J32" s="1">
        <v>0</v>
      </c>
      <c r="K32" s="11" t="s">
        <v>25</v>
      </c>
      <c r="L32" s="1" t="s">
        <v>26</v>
      </c>
      <c r="M32" s="1" t="s">
        <v>27</v>
      </c>
      <c r="N32" s="11" t="s">
        <v>28</v>
      </c>
      <c r="O32" s="1" t="s">
        <v>29</v>
      </c>
      <c r="P32" s="11" t="s">
        <v>150</v>
      </c>
      <c r="Q32" s="30" t="s">
        <v>150</v>
      </c>
    </row>
    <row r="33" spans="1:18" ht="16" x14ac:dyDescent="0.2">
      <c r="A33" s="13" t="s">
        <v>88</v>
      </c>
      <c r="B33" s="11" t="s">
        <v>89</v>
      </c>
      <c r="C33" s="1" t="s">
        <v>500</v>
      </c>
      <c r="D33" s="25">
        <v>239</v>
      </c>
      <c r="E33" s="22">
        <v>45406</v>
      </c>
      <c r="F33" s="28">
        <v>0.67847222222222225</v>
      </c>
      <c r="G33" s="1" t="s">
        <v>6</v>
      </c>
      <c r="H33" s="11">
        <v>0</v>
      </c>
      <c r="I33" s="1">
        <v>0</v>
      </c>
      <c r="J33" s="1">
        <v>0</v>
      </c>
      <c r="K33" s="11" t="s">
        <v>25</v>
      </c>
      <c r="L33" s="1" t="s">
        <v>52</v>
      </c>
      <c r="M33" s="1" t="s">
        <v>27</v>
      </c>
      <c r="N33" s="11" t="s">
        <v>28</v>
      </c>
      <c r="O33" s="1" t="s">
        <v>29</v>
      </c>
      <c r="P33" s="11" t="s">
        <v>150</v>
      </c>
      <c r="Q33" s="30" t="s">
        <v>150</v>
      </c>
      <c r="R33" s="1" t="s">
        <v>90</v>
      </c>
    </row>
    <row r="34" spans="1:18" ht="16" x14ac:dyDescent="0.2">
      <c r="A34" s="13" t="s">
        <v>91</v>
      </c>
      <c r="B34" s="15">
        <v>18921981</v>
      </c>
      <c r="C34" s="1" t="s">
        <v>500</v>
      </c>
      <c r="D34" s="25">
        <v>348</v>
      </c>
      <c r="E34" s="22">
        <v>45406</v>
      </c>
      <c r="F34" s="28">
        <v>0.68263888888888891</v>
      </c>
      <c r="G34" s="1" t="s">
        <v>6</v>
      </c>
      <c r="H34" s="11">
        <v>0</v>
      </c>
      <c r="I34" s="1">
        <v>0</v>
      </c>
      <c r="J34" s="1">
        <v>0</v>
      </c>
      <c r="K34" s="11" t="s">
        <v>25</v>
      </c>
      <c r="L34" s="1" t="s">
        <v>52</v>
      </c>
      <c r="M34" s="1" t="s">
        <v>27</v>
      </c>
      <c r="N34" s="11" t="s">
        <v>28</v>
      </c>
      <c r="O34" s="1" t="s">
        <v>29</v>
      </c>
      <c r="P34" s="11" t="s">
        <v>150</v>
      </c>
      <c r="Q34" s="30" t="s">
        <v>150</v>
      </c>
    </row>
    <row r="35" spans="1:18" ht="16" x14ac:dyDescent="0.2">
      <c r="A35" s="13" t="s">
        <v>92</v>
      </c>
      <c r="B35" s="11" t="s">
        <v>93</v>
      </c>
      <c r="C35" s="1" t="s">
        <v>500</v>
      </c>
      <c r="D35" s="25">
        <v>19</v>
      </c>
      <c r="E35" s="22">
        <v>45406</v>
      </c>
      <c r="F35" s="28">
        <v>0.71736111111111112</v>
      </c>
      <c r="G35" s="1" t="s">
        <v>503</v>
      </c>
      <c r="H35" s="11">
        <v>0</v>
      </c>
      <c r="I35" s="1">
        <v>0</v>
      </c>
      <c r="J35" s="1">
        <v>0</v>
      </c>
      <c r="K35" s="11" t="s">
        <v>25</v>
      </c>
      <c r="L35" s="1" t="s">
        <v>52</v>
      </c>
      <c r="M35" s="1" t="s">
        <v>27</v>
      </c>
      <c r="N35" s="11" t="s">
        <v>527</v>
      </c>
      <c r="O35" s="1" t="s">
        <v>29</v>
      </c>
      <c r="P35" s="11" t="s">
        <v>150</v>
      </c>
      <c r="Q35" s="30" t="s">
        <v>150</v>
      </c>
    </row>
    <row r="36" spans="1:18" ht="16" x14ac:dyDescent="0.2">
      <c r="A36" s="13" t="s">
        <v>103</v>
      </c>
      <c r="B36" s="11" t="s">
        <v>104</v>
      </c>
      <c r="C36" s="1" t="s">
        <v>500</v>
      </c>
      <c r="D36" s="25">
        <v>882</v>
      </c>
      <c r="E36" s="22">
        <v>45406</v>
      </c>
      <c r="F36" s="28">
        <v>0.79722222222222228</v>
      </c>
      <c r="G36" s="1" t="s">
        <v>501</v>
      </c>
      <c r="H36" s="11">
        <v>0</v>
      </c>
      <c r="I36" s="1">
        <v>1</v>
      </c>
      <c r="J36" s="1">
        <v>0</v>
      </c>
      <c r="K36" s="11" t="s">
        <v>25</v>
      </c>
      <c r="L36" s="1" t="s">
        <v>26</v>
      </c>
      <c r="M36" s="1" t="s">
        <v>27</v>
      </c>
      <c r="N36" s="11" t="s">
        <v>527</v>
      </c>
      <c r="O36" s="1" t="s">
        <v>29</v>
      </c>
      <c r="P36" s="11" t="s">
        <v>150</v>
      </c>
      <c r="Q36" s="30" t="s">
        <v>150</v>
      </c>
    </row>
    <row r="37" spans="1:18" ht="16" x14ac:dyDescent="0.2">
      <c r="A37" s="13" t="s">
        <v>123</v>
      </c>
      <c r="B37" s="11" t="s">
        <v>124</v>
      </c>
      <c r="C37" s="1" t="s">
        <v>500</v>
      </c>
      <c r="D37" s="25">
        <v>748</v>
      </c>
      <c r="E37" s="22">
        <v>45406</v>
      </c>
      <c r="F37" s="28">
        <v>0.84513888888888888</v>
      </c>
      <c r="G37" s="1" t="s">
        <v>501</v>
      </c>
      <c r="H37" s="11">
        <v>2</v>
      </c>
      <c r="I37" s="1">
        <v>1</v>
      </c>
      <c r="J37" s="1">
        <v>1</v>
      </c>
      <c r="K37" s="11" t="s">
        <v>25</v>
      </c>
      <c r="L37" s="1" t="s">
        <v>26</v>
      </c>
      <c r="M37" s="1" t="s">
        <v>27</v>
      </c>
      <c r="N37" s="11" t="s">
        <v>77</v>
      </c>
      <c r="O37" s="1" t="s">
        <v>29</v>
      </c>
      <c r="P37" s="11" t="s">
        <v>150</v>
      </c>
      <c r="Q37" s="30" t="s">
        <v>150</v>
      </c>
      <c r="R37" s="20" t="s">
        <v>125</v>
      </c>
    </row>
    <row r="38" spans="1:18" ht="16" x14ac:dyDescent="0.2">
      <c r="A38" s="13" t="s">
        <v>126</v>
      </c>
      <c r="B38" s="11" t="s">
        <v>127</v>
      </c>
      <c r="C38" s="1" t="s">
        <v>500</v>
      </c>
      <c r="D38" s="25">
        <v>239</v>
      </c>
      <c r="E38" s="22">
        <v>45406</v>
      </c>
      <c r="F38" s="28">
        <v>0.84722222222222221</v>
      </c>
      <c r="G38" s="1" t="s">
        <v>501</v>
      </c>
      <c r="H38" s="11">
        <v>0</v>
      </c>
      <c r="I38" s="1">
        <v>0</v>
      </c>
      <c r="J38" s="1">
        <v>0</v>
      </c>
      <c r="K38" s="11" t="s">
        <v>25</v>
      </c>
      <c r="L38" s="1" t="s">
        <v>26</v>
      </c>
      <c r="M38" s="1" t="s">
        <v>27</v>
      </c>
      <c r="N38" s="11" t="s">
        <v>77</v>
      </c>
      <c r="O38" s="1" t="s">
        <v>29</v>
      </c>
      <c r="P38" s="11" t="s">
        <v>150</v>
      </c>
      <c r="Q38" s="30" t="s">
        <v>150</v>
      </c>
      <c r="R38" s="1" t="s">
        <v>128</v>
      </c>
    </row>
    <row r="39" spans="1:18" ht="16" x14ac:dyDescent="0.2">
      <c r="A39" s="13" t="s">
        <v>129</v>
      </c>
      <c r="B39" s="11" t="s">
        <v>130</v>
      </c>
      <c r="C39" s="1" t="s">
        <v>500</v>
      </c>
      <c r="D39" s="25">
        <v>933</v>
      </c>
      <c r="E39" s="22">
        <v>45406</v>
      </c>
      <c r="F39" s="28">
        <v>0.85555555555555551</v>
      </c>
      <c r="G39" s="1" t="s">
        <v>503</v>
      </c>
      <c r="H39" s="11">
        <v>4</v>
      </c>
      <c r="I39" s="1">
        <v>0</v>
      </c>
      <c r="J39" s="1">
        <v>0</v>
      </c>
      <c r="K39" s="11" t="s">
        <v>52</v>
      </c>
      <c r="L39" s="1" t="s">
        <v>52</v>
      </c>
      <c r="M39" s="1" t="s">
        <v>27</v>
      </c>
      <c r="N39" s="11" t="s">
        <v>527</v>
      </c>
      <c r="O39" s="17" t="s">
        <v>29</v>
      </c>
      <c r="P39" s="11" t="s">
        <v>150</v>
      </c>
      <c r="Q39" s="30" t="s">
        <v>150</v>
      </c>
    </row>
    <row r="40" spans="1:18" ht="16" x14ac:dyDescent="0.2">
      <c r="A40" s="13" t="s">
        <v>131</v>
      </c>
      <c r="B40" s="11" t="s">
        <v>132</v>
      </c>
      <c r="C40" s="1" t="s">
        <v>500</v>
      </c>
      <c r="D40" s="25">
        <v>3956</v>
      </c>
      <c r="E40" s="22">
        <v>45406</v>
      </c>
      <c r="F40" s="28">
        <v>0.85763888888888884</v>
      </c>
      <c r="G40" s="1" t="s">
        <v>503</v>
      </c>
      <c r="H40" s="11">
        <v>8</v>
      </c>
      <c r="I40" s="1">
        <v>0</v>
      </c>
      <c r="J40" s="1">
        <v>1</v>
      </c>
      <c r="K40" s="11" t="s">
        <v>25</v>
      </c>
      <c r="L40" s="1" t="s">
        <v>52</v>
      </c>
      <c r="M40" s="1" t="s">
        <v>507</v>
      </c>
      <c r="N40" s="11" t="s">
        <v>527</v>
      </c>
      <c r="O40" s="17" t="s">
        <v>29</v>
      </c>
      <c r="P40" s="11" t="s">
        <v>150</v>
      </c>
      <c r="Q40" s="30" t="s">
        <v>150</v>
      </c>
      <c r="R40" s="1" t="s">
        <v>133</v>
      </c>
    </row>
    <row r="41" spans="1:18" ht="16" x14ac:dyDescent="0.2">
      <c r="A41" s="13" t="s">
        <v>134</v>
      </c>
      <c r="B41" s="11" t="s">
        <v>135</v>
      </c>
      <c r="C41" s="1" t="s">
        <v>239</v>
      </c>
      <c r="D41" s="25">
        <v>7207</v>
      </c>
      <c r="E41" s="22">
        <v>45406</v>
      </c>
      <c r="F41" s="28">
        <v>0.88958333333333328</v>
      </c>
      <c r="G41" s="1" t="s">
        <v>34</v>
      </c>
      <c r="H41" s="11">
        <v>9</v>
      </c>
      <c r="I41" s="1">
        <v>4</v>
      </c>
      <c r="J41" s="1">
        <v>0</v>
      </c>
      <c r="K41" s="11" t="s">
        <v>52</v>
      </c>
      <c r="L41" s="1" t="s">
        <v>52</v>
      </c>
      <c r="M41" s="1" t="s">
        <v>27</v>
      </c>
      <c r="N41" s="11" t="s">
        <v>527</v>
      </c>
      <c r="O41" s="1" t="s">
        <v>29</v>
      </c>
      <c r="P41" s="11" t="s">
        <v>150</v>
      </c>
      <c r="Q41" s="30" t="s">
        <v>150</v>
      </c>
    </row>
    <row r="42" spans="1:18" ht="16" x14ac:dyDescent="0.2">
      <c r="A42" s="13" t="s">
        <v>160</v>
      </c>
      <c r="B42" s="11" t="s">
        <v>161</v>
      </c>
      <c r="C42" s="1" t="s">
        <v>500</v>
      </c>
      <c r="D42" s="25">
        <v>6</v>
      </c>
      <c r="E42" s="22">
        <v>45406</v>
      </c>
      <c r="F42" s="28">
        <v>0.95694444444444449</v>
      </c>
      <c r="G42" s="1" t="s">
        <v>503</v>
      </c>
      <c r="H42" s="11">
        <v>0</v>
      </c>
      <c r="I42" s="1">
        <v>0</v>
      </c>
      <c r="J42" s="1">
        <v>1</v>
      </c>
      <c r="K42" s="11" t="s">
        <v>25</v>
      </c>
      <c r="L42" s="1" t="s">
        <v>26</v>
      </c>
      <c r="M42" s="1" t="s">
        <v>525</v>
      </c>
      <c r="N42" s="11" t="s">
        <v>527</v>
      </c>
      <c r="O42" s="1" t="s">
        <v>29</v>
      </c>
      <c r="P42" s="11" t="s">
        <v>150</v>
      </c>
      <c r="Q42" s="30" t="s">
        <v>150</v>
      </c>
    </row>
    <row r="43" spans="1:18" ht="16" x14ac:dyDescent="0.2">
      <c r="A43" s="13" t="s">
        <v>169</v>
      </c>
      <c r="B43" s="11" t="s">
        <v>170</v>
      </c>
      <c r="C43" s="1" t="s">
        <v>500</v>
      </c>
      <c r="D43" s="25">
        <v>423</v>
      </c>
      <c r="E43" s="22">
        <v>45406</v>
      </c>
      <c r="F43" s="28">
        <v>0.97986111111111107</v>
      </c>
      <c r="G43" s="1" t="s">
        <v>502</v>
      </c>
      <c r="H43" s="11">
        <v>0</v>
      </c>
      <c r="I43" s="1">
        <v>0</v>
      </c>
      <c r="J43" s="1">
        <v>0</v>
      </c>
      <c r="K43" s="11" t="s">
        <v>25</v>
      </c>
      <c r="L43" s="1" t="s">
        <v>26</v>
      </c>
      <c r="M43" s="1" t="s">
        <v>27</v>
      </c>
      <c r="N43" s="11" t="s">
        <v>77</v>
      </c>
      <c r="O43" s="1" t="s">
        <v>29</v>
      </c>
      <c r="P43" s="11" t="s">
        <v>150</v>
      </c>
      <c r="Q43" s="30" t="s">
        <v>150</v>
      </c>
    </row>
    <row r="44" spans="1:18" ht="16" x14ac:dyDescent="0.2">
      <c r="A44" s="13" t="s">
        <v>173</v>
      </c>
      <c r="B44" s="11" t="s">
        <v>174</v>
      </c>
      <c r="C44" s="1" t="s">
        <v>499</v>
      </c>
      <c r="D44" s="25">
        <v>10600</v>
      </c>
      <c r="E44" s="22">
        <v>45407</v>
      </c>
      <c r="F44" s="28">
        <v>6.458333333333334E-2</v>
      </c>
      <c r="G44" s="1" t="s">
        <v>503</v>
      </c>
      <c r="H44" s="11">
        <v>2</v>
      </c>
      <c r="I44" s="1">
        <v>0</v>
      </c>
      <c r="J44" s="1">
        <v>0</v>
      </c>
      <c r="K44" s="11" t="s">
        <v>25</v>
      </c>
      <c r="L44" s="1" t="s">
        <v>26</v>
      </c>
      <c r="M44" s="1" t="s">
        <v>27</v>
      </c>
      <c r="N44" s="11" t="s">
        <v>77</v>
      </c>
      <c r="O44" s="1" t="s">
        <v>29</v>
      </c>
      <c r="P44" s="11" t="s">
        <v>150</v>
      </c>
      <c r="Q44" s="30" t="s">
        <v>150</v>
      </c>
    </row>
    <row r="45" spans="1:18" ht="16" x14ac:dyDescent="0.2">
      <c r="A45" s="13" t="s">
        <v>185</v>
      </c>
      <c r="B45" s="11" t="s">
        <v>186</v>
      </c>
      <c r="C45" s="1" t="s">
        <v>239</v>
      </c>
      <c r="D45" s="25">
        <v>435</v>
      </c>
      <c r="E45" s="22">
        <v>45407</v>
      </c>
      <c r="F45" s="28">
        <v>0.41041666666666665</v>
      </c>
      <c r="G45" s="1" t="s">
        <v>503</v>
      </c>
      <c r="H45" s="11">
        <v>0</v>
      </c>
      <c r="I45" s="1">
        <v>0</v>
      </c>
      <c r="J45" s="1">
        <v>0</v>
      </c>
      <c r="K45" s="11" t="s">
        <v>25</v>
      </c>
      <c r="L45" s="1" t="s">
        <v>52</v>
      </c>
      <c r="M45" s="1" t="s">
        <v>510</v>
      </c>
      <c r="N45" s="11" t="s">
        <v>77</v>
      </c>
      <c r="O45" s="1" t="s">
        <v>29</v>
      </c>
      <c r="P45" s="11" t="s">
        <v>150</v>
      </c>
      <c r="Q45" s="30" t="s">
        <v>150</v>
      </c>
    </row>
    <row r="46" spans="1:18" ht="16" x14ac:dyDescent="0.2">
      <c r="A46" s="13" t="s">
        <v>189</v>
      </c>
      <c r="B46" s="11" t="s">
        <v>190</v>
      </c>
      <c r="C46" s="1" t="s">
        <v>500</v>
      </c>
      <c r="D46" s="25">
        <v>4</v>
      </c>
      <c r="E46" s="22">
        <v>45407</v>
      </c>
      <c r="F46" s="28">
        <v>0.41944444444444445</v>
      </c>
      <c r="G46" s="1" t="s">
        <v>503</v>
      </c>
      <c r="H46" s="11">
        <v>0</v>
      </c>
      <c r="I46" s="1">
        <v>0</v>
      </c>
      <c r="J46" s="1">
        <v>0</v>
      </c>
      <c r="K46" s="11" t="s">
        <v>25</v>
      </c>
      <c r="L46" s="1" t="s">
        <v>26</v>
      </c>
      <c r="M46" s="1" t="s">
        <v>27</v>
      </c>
      <c r="N46" s="11" t="s">
        <v>191</v>
      </c>
      <c r="O46" s="1" t="s">
        <v>29</v>
      </c>
      <c r="P46" s="11" t="s">
        <v>150</v>
      </c>
      <c r="Q46" s="30" t="s">
        <v>150</v>
      </c>
    </row>
    <row r="47" spans="1:18" ht="16" x14ac:dyDescent="0.2">
      <c r="A47" s="13" t="s">
        <v>192</v>
      </c>
      <c r="B47" s="11" t="s">
        <v>193</v>
      </c>
      <c r="C47" s="1" t="s">
        <v>500</v>
      </c>
      <c r="D47" s="25">
        <v>8441</v>
      </c>
      <c r="E47" s="22">
        <v>45407</v>
      </c>
      <c r="F47" s="28">
        <v>0.42083333333333334</v>
      </c>
      <c r="G47" s="1" t="s">
        <v>34</v>
      </c>
      <c r="H47" s="11">
        <v>26</v>
      </c>
      <c r="I47" s="1">
        <v>5</v>
      </c>
      <c r="J47" s="1">
        <v>0</v>
      </c>
      <c r="K47" s="11" t="s">
        <v>25</v>
      </c>
      <c r="L47" s="1" t="s">
        <v>26</v>
      </c>
      <c r="M47" s="1" t="s">
        <v>27</v>
      </c>
      <c r="N47" s="11" t="s">
        <v>77</v>
      </c>
      <c r="O47" s="1" t="s">
        <v>29</v>
      </c>
      <c r="P47" s="11" t="s">
        <v>150</v>
      </c>
      <c r="Q47" s="30" t="s">
        <v>150</v>
      </c>
    </row>
    <row r="48" spans="1:18" ht="16" x14ac:dyDescent="0.2">
      <c r="A48" s="13" t="s">
        <v>198</v>
      </c>
      <c r="B48" s="11" t="s">
        <v>199</v>
      </c>
      <c r="C48" s="1" t="s">
        <v>500</v>
      </c>
      <c r="D48" s="25">
        <v>388</v>
      </c>
      <c r="E48" s="22">
        <v>45407</v>
      </c>
      <c r="F48" s="28">
        <v>0.43680555555555556</v>
      </c>
      <c r="G48" s="1" t="s">
        <v>34</v>
      </c>
      <c r="H48" s="11">
        <v>3</v>
      </c>
      <c r="I48" s="1">
        <v>1</v>
      </c>
      <c r="J48" s="1">
        <v>0</v>
      </c>
      <c r="K48" s="11" t="s">
        <v>25</v>
      </c>
      <c r="L48" s="1" t="s">
        <v>26</v>
      </c>
      <c r="M48" s="1" t="s">
        <v>27</v>
      </c>
      <c r="N48" s="11" t="s">
        <v>77</v>
      </c>
      <c r="O48" s="1" t="s">
        <v>29</v>
      </c>
      <c r="P48" s="11" t="s">
        <v>150</v>
      </c>
      <c r="Q48" s="30" t="s">
        <v>150</v>
      </c>
    </row>
    <row r="49" spans="1:18" ht="16" x14ac:dyDescent="0.2">
      <c r="A49" s="13" t="s">
        <v>200</v>
      </c>
      <c r="B49" s="11" t="s">
        <v>201</v>
      </c>
      <c r="C49" s="1" t="s">
        <v>500</v>
      </c>
      <c r="D49" s="25">
        <v>51</v>
      </c>
      <c r="E49" s="22">
        <v>45407</v>
      </c>
      <c r="F49" s="28">
        <v>0.44027777777777777</v>
      </c>
      <c r="G49" s="1" t="s">
        <v>6</v>
      </c>
      <c r="H49" s="11">
        <v>0</v>
      </c>
      <c r="I49" s="1">
        <v>1</v>
      </c>
      <c r="J49" s="1">
        <v>0</v>
      </c>
      <c r="K49" s="11" t="s">
        <v>25</v>
      </c>
      <c r="L49" s="1" t="s">
        <v>26</v>
      </c>
      <c r="M49" s="1" t="s">
        <v>27</v>
      </c>
      <c r="N49" s="11" t="s">
        <v>77</v>
      </c>
      <c r="O49" s="1" t="s">
        <v>29</v>
      </c>
      <c r="P49" s="11" t="s">
        <v>150</v>
      </c>
      <c r="Q49" s="30" t="s">
        <v>150</v>
      </c>
    </row>
    <row r="50" spans="1:18" ht="16" x14ac:dyDescent="0.2">
      <c r="A50" s="13" t="s">
        <v>204</v>
      </c>
      <c r="B50" s="11" t="s">
        <v>205</v>
      </c>
      <c r="C50" s="1" t="s">
        <v>500</v>
      </c>
      <c r="D50" s="25">
        <v>1083</v>
      </c>
      <c r="E50" s="22">
        <v>45407</v>
      </c>
      <c r="F50" s="28">
        <v>0.45</v>
      </c>
      <c r="G50" s="1" t="s">
        <v>501</v>
      </c>
      <c r="H50" s="11">
        <v>0</v>
      </c>
      <c r="I50" s="1">
        <v>0</v>
      </c>
      <c r="J50" s="1">
        <v>0</v>
      </c>
      <c r="K50" s="11" t="s">
        <v>25</v>
      </c>
      <c r="L50" s="1" t="s">
        <v>26</v>
      </c>
      <c r="M50" s="1" t="s">
        <v>27</v>
      </c>
      <c r="N50" s="11" t="s">
        <v>77</v>
      </c>
      <c r="O50" s="1" t="s">
        <v>29</v>
      </c>
      <c r="P50" s="11" t="s">
        <v>150</v>
      </c>
      <c r="Q50" s="30" t="s">
        <v>150</v>
      </c>
    </row>
    <row r="51" spans="1:18" ht="16" x14ac:dyDescent="0.2">
      <c r="A51" s="13" t="s">
        <v>206</v>
      </c>
      <c r="B51" s="11" t="s">
        <v>207</v>
      </c>
      <c r="C51" s="1" t="s">
        <v>500</v>
      </c>
      <c r="D51" s="25">
        <v>444</v>
      </c>
      <c r="E51" s="22">
        <v>45407</v>
      </c>
      <c r="F51" s="28">
        <v>0.46388888888888891</v>
      </c>
      <c r="G51" s="1" t="s">
        <v>501</v>
      </c>
      <c r="H51" s="11">
        <v>0</v>
      </c>
      <c r="I51" s="1">
        <v>0</v>
      </c>
      <c r="J51" s="1">
        <v>0</v>
      </c>
      <c r="K51" s="11" t="s">
        <v>25</v>
      </c>
      <c r="L51" s="1" t="s">
        <v>52</v>
      </c>
      <c r="M51" s="1" t="s">
        <v>27</v>
      </c>
      <c r="N51" s="11" t="s">
        <v>77</v>
      </c>
      <c r="O51" s="1" t="s">
        <v>29</v>
      </c>
      <c r="P51" s="11" t="s">
        <v>150</v>
      </c>
      <c r="Q51" s="30" t="s">
        <v>150</v>
      </c>
    </row>
    <row r="52" spans="1:18" ht="16" x14ac:dyDescent="0.2">
      <c r="A52" s="13" t="s">
        <v>210</v>
      </c>
      <c r="B52" s="11" t="s">
        <v>211</v>
      </c>
      <c r="C52" s="1" t="s">
        <v>500</v>
      </c>
      <c r="D52" s="25">
        <v>33600</v>
      </c>
      <c r="E52" s="22">
        <v>45407</v>
      </c>
      <c r="F52" s="28">
        <v>0.47430555555555554</v>
      </c>
      <c r="G52" s="1" t="s">
        <v>503</v>
      </c>
      <c r="H52" s="11">
        <v>1000</v>
      </c>
      <c r="I52" s="1">
        <v>437</v>
      </c>
      <c r="J52" s="1">
        <v>10</v>
      </c>
      <c r="K52" s="11" t="s">
        <v>25</v>
      </c>
      <c r="L52" s="1" t="s">
        <v>26</v>
      </c>
      <c r="M52" s="1" t="s">
        <v>27</v>
      </c>
      <c r="N52" s="11" t="s">
        <v>77</v>
      </c>
      <c r="O52" s="1" t="s">
        <v>29</v>
      </c>
      <c r="P52" s="11" t="s">
        <v>150</v>
      </c>
      <c r="Q52" s="30" t="s">
        <v>150</v>
      </c>
      <c r="R52" s="1" t="s">
        <v>212</v>
      </c>
    </row>
    <row r="53" spans="1:18" ht="16" x14ac:dyDescent="0.2">
      <c r="A53" s="13" t="s">
        <v>213</v>
      </c>
      <c r="B53" s="11" t="s">
        <v>214</v>
      </c>
      <c r="C53" s="1" t="s">
        <v>500</v>
      </c>
      <c r="D53" s="25">
        <v>1</v>
      </c>
      <c r="E53" s="22">
        <v>45407</v>
      </c>
      <c r="F53" s="28">
        <v>0.47430555555555554</v>
      </c>
      <c r="G53" s="1" t="s">
        <v>503</v>
      </c>
      <c r="H53" s="11">
        <v>0</v>
      </c>
      <c r="I53" s="1">
        <v>0</v>
      </c>
      <c r="J53" s="1">
        <v>0</v>
      </c>
      <c r="K53" s="11" t="s">
        <v>25</v>
      </c>
      <c r="L53" s="1" t="s">
        <v>26</v>
      </c>
      <c r="M53" s="1" t="s">
        <v>27</v>
      </c>
      <c r="N53" s="11" t="s">
        <v>77</v>
      </c>
      <c r="O53" s="1" t="s">
        <v>29</v>
      </c>
      <c r="P53" s="11" t="s">
        <v>150</v>
      </c>
      <c r="Q53" s="30" t="s">
        <v>150</v>
      </c>
    </row>
    <row r="54" spans="1:18" ht="16" x14ac:dyDescent="0.2">
      <c r="A54" s="13" t="s">
        <v>215</v>
      </c>
      <c r="B54" s="11" t="s">
        <v>216</v>
      </c>
      <c r="C54" s="1" t="s">
        <v>499</v>
      </c>
      <c r="D54" s="25">
        <v>1243</v>
      </c>
      <c r="E54" s="22">
        <v>45407</v>
      </c>
      <c r="F54" s="28">
        <v>0.48333333333333334</v>
      </c>
      <c r="G54" s="1" t="s">
        <v>503</v>
      </c>
      <c r="H54" s="11">
        <v>0</v>
      </c>
      <c r="I54" s="1">
        <v>2</v>
      </c>
      <c r="J54" s="1">
        <v>0</v>
      </c>
      <c r="K54" s="11" t="s">
        <v>25</v>
      </c>
      <c r="L54" s="1" t="s">
        <v>26</v>
      </c>
      <c r="M54" s="1" t="s">
        <v>27</v>
      </c>
      <c r="N54" s="11" t="s">
        <v>77</v>
      </c>
      <c r="O54" s="1" t="s">
        <v>29</v>
      </c>
      <c r="P54" s="11" t="s">
        <v>150</v>
      </c>
      <c r="Q54" s="30" t="s">
        <v>150</v>
      </c>
    </row>
    <row r="55" spans="1:18" ht="16" x14ac:dyDescent="0.2">
      <c r="A55" s="13" t="s">
        <v>217</v>
      </c>
      <c r="B55" s="11" t="s">
        <v>218</v>
      </c>
      <c r="C55" s="1" t="s">
        <v>500</v>
      </c>
      <c r="D55" s="25">
        <v>1932</v>
      </c>
      <c r="E55" s="22">
        <v>45407</v>
      </c>
      <c r="F55" s="28">
        <v>0.49375000000000002</v>
      </c>
      <c r="G55" s="1" t="s">
        <v>34</v>
      </c>
      <c r="H55" s="11">
        <v>4</v>
      </c>
      <c r="I55" s="1">
        <v>2</v>
      </c>
      <c r="J55" s="1">
        <v>0</v>
      </c>
      <c r="K55" s="11" t="s">
        <v>25</v>
      </c>
      <c r="L55" s="1" t="s">
        <v>26</v>
      </c>
      <c r="M55" s="1" t="s">
        <v>27</v>
      </c>
      <c r="N55" s="11" t="s">
        <v>77</v>
      </c>
      <c r="O55" s="1" t="s">
        <v>29</v>
      </c>
      <c r="P55" s="11" t="s">
        <v>150</v>
      </c>
      <c r="Q55" s="30" t="s">
        <v>150</v>
      </c>
    </row>
    <row r="56" spans="1:18" ht="16" x14ac:dyDescent="0.2">
      <c r="A56" s="13" t="s">
        <v>226</v>
      </c>
      <c r="B56" s="11" t="s">
        <v>227</v>
      </c>
      <c r="C56" s="1" t="s">
        <v>500</v>
      </c>
      <c r="D56" s="25">
        <v>112</v>
      </c>
      <c r="E56" s="22">
        <v>45407</v>
      </c>
      <c r="F56" s="28">
        <v>0.51527777777777772</v>
      </c>
      <c r="G56" s="1" t="s">
        <v>503</v>
      </c>
      <c r="H56" s="11">
        <v>0</v>
      </c>
      <c r="I56" s="1">
        <v>1</v>
      </c>
      <c r="J56" s="1">
        <v>0</v>
      </c>
      <c r="K56" s="11" t="s">
        <v>25</v>
      </c>
      <c r="L56" s="1" t="s">
        <v>26</v>
      </c>
      <c r="M56" s="1" t="s">
        <v>27</v>
      </c>
      <c r="N56" s="11" t="s">
        <v>77</v>
      </c>
      <c r="O56" s="1" t="s">
        <v>29</v>
      </c>
      <c r="P56" s="11" t="s">
        <v>150</v>
      </c>
      <c r="Q56" s="30" t="s">
        <v>150</v>
      </c>
    </row>
    <row r="57" spans="1:18" ht="16" x14ac:dyDescent="0.2">
      <c r="A57" s="13" t="s">
        <v>230</v>
      </c>
      <c r="B57" s="11" t="s">
        <v>231</v>
      </c>
      <c r="C57" s="1" t="s">
        <v>499</v>
      </c>
      <c r="D57" s="25">
        <v>1788</v>
      </c>
      <c r="E57" s="22">
        <v>45407</v>
      </c>
      <c r="F57" s="28">
        <v>0.5625</v>
      </c>
      <c r="G57" s="1" t="s">
        <v>6</v>
      </c>
      <c r="H57" s="11">
        <v>0</v>
      </c>
      <c r="I57" s="1">
        <v>0</v>
      </c>
      <c r="J57" s="1">
        <v>0</v>
      </c>
      <c r="K57" s="11" t="s">
        <v>25</v>
      </c>
      <c r="L57" s="1" t="s">
        <v>26</v>
      </c>
      <c r="M57" s="1" t="s">
        <v>27</v>
      </c>
      <c r="N57" s="11" t="s">
        <v>77</v>
      </c>
      <c r="O57" s="1" t="s">
        <v>29</v>
      </c>
      <c r="P57" s="11" t="s">
        <v>150</v>
      </c>
      <c r="Q57" s="30" t="s">
        <v>150</v>
      </c>
    </row>
    <row r="58" spans="1:18" ht="16" x14ac:dyDescent="0.2">
      <c r="A58" s="13" t="s">
        <v>232</v>
      </c>
      <c r="B58" s="11" t="s">
        <v>233</v>
      </c>
      <c r="C58" s="1" t="s">
        <v>500</v>
      </c>
      <c r="D58" s="25">
        <v>27</v>
      </c>
      <c r="E58" s="22">
        <v>45407</v>
      </c>
      <c r="F58" s="28">
        <v>0.56458333333333333</v>
      </c>
      <c r="G58" s="1" t="s">
        <v>503</v>
      </c>
      <c r="H58" s="11">
        <v>0</v>
      </c>
      <c r="I58" s="1">
        <v>0</v>
      </c>
      <c r="J58" s="1">
        <v>0</v>
      </c>
      <c r="K58" s="11" t="s">
        <v>25</v>
      </c>
      <c r="L58" s="1" t="s">
        <v>26</v>
      </c>
      <c r="M58" s="1" t="s">
        <v>27</v>
      </c>
      <c r="N58" s="11" t="s">
        <v>77</v>
      </c>
      <c r="O58" s="1" t="s">
        <v>29</v>
      </c>
      <c r="P58" s="11" t="s">
        <v>150</v>
      </c>
      <c r="Q58" s="30" t="s">
        <v>150</v>
      </c>
    </row>
    <row r="59" spans="1:18" ht="16" x14ac:dyDescent="0.2">
      <c r="A59" s="13" t="s">
        <v>237</v>
      </c>
      <c r="B59" s="11" t="s">
        <v>238</v>
      </c>
      <c r="C59" s="1" t="s">
        <v>239</v>
      </c>
      <c r="D59" s="25">
        <v>8552</v>
      </c>
      <c r="E59" s="22">
        <v>45407</v>
      </c>
      <c r="F59" s="28">
        <v>0.5805555555555556</v>
      </c>
      <c r="G59" s="1" t="s">
        <v>501</v>
      </c>
      <c r="H59" s="11">
        <v>16</v>
      </c>
      <c r="I59" s="1">
        <v>11</v>
      </c>
      <c r="J59" s="1">
        <v>2</v>
      </c>
      <c r="K59" s="11" t="s">
        <v>52</v>
      </c>
      <c r="L59" s="1" t="s">
        <v>52</v>
      </c>
      <c r="M59" s="1" t="s">
        <v>511</v>
      </c>
      <c r="N59" s="11" t="s">
        <v>77</v>
      </c>
      <c r="O59" s="1" t="s">
        <v>29</v>
      </c>
      <c r="P59" s="11" t="s">
        <v>150</v>
      </c>
      <c r="Q59" s="30" t="s">
        <v>150</v>
      </c>
    </row>
    <row r="60" spans="1:18" ht="16" x14ac:dyDescent="0.2">
      <c r="A60" s="13" t="s">
        <v>244</v>
      </c>
      <c r="B60" s="11" t="s">
        <v>245</v>
      </c>
      <c r="C60" s="1" t="s">
        <v>500</v>
      </c>
      <c r="D60" s="25">
        <v>287</v>
      </c>
      <c r="E60" s="22">
        <v>45407</v>
      </c>
      <c r="F60" s="28">
        <v>0.65</v>
      </c>
      <c r="G60" s="1" t="s">
        <v>503</v>
      </c>
      <c r="H60" s="11">
        <v>2</v>
      </c>
      <c r="I60" s="1">
        <v>0</v>
      </c>
      <c r="J60" s="1">
        <v>0</v>
      </c>
      <c r="K60" s="11" t="s">
        <v>25</v>
      </c>
      <c r="L60" s="1" t="s">
        <v>26</v>
      </c>
      <c r="M60" s="1" t="s">
        <v>27</v>
      </c>
      <c r="N60" s="11" t="s">
        <v>77</v>
      </c>
      <c r="O60" s="1" t="s">
        <v>29</v>
      </c>
      <c r="P60" s="11" t="s">
        <v>150</v>
      </c>
      <c r="Q60" s="30" t="s">
        <v>150</v>
      </c>
    </row>
    <row r="61" spans="1:18" ht="16" x14ac:dyDescent="0.2">
      <c r="A61" s="13" t="s">
        <v>246</v>
      </c>
      <c r="B61" s="11" t="s">
        <v>247</v>
      </c>
      <c r="C61" s="1" t="s">
        <v>500</v>
      </c>
      <c r="D61" s="25">
        <v>52</v>
      </c>
      <c r="E61" s="22">
        <v>45407</v>
      </c>
      <c r="F61" s="28">
        <v>0.65416666666666667</v>
      </c>
      <c r="G61" s="1" t="s">
        <v>503</v>
      </c>
      <c r="H61" s="11">
        <v>0</v>
      </c>
      <c r="I61" s="1">
        <v>0</v>
      </c>
      <c r="J61" s="1">
        <v>0</v>
      </c>
      <c r="K61" s="11" t="s">
        <v>25</v>
      </c>
      <c r="L61" s="1" t="s">
        <v>80</v>
      </c>
      <c r="M61" s="1" t="s">
        <v>27</v>
      </c>
      <c r="N61" s="11" t="s">
        <v>248</v>
      </c>
      <c r="O61" s="1" t="s">
        <v>29</v>
      </c>
      <c r="P61" s="11" t="s">
        <v>150</v>
      </c>
      <c r="Q61" s="30" t="s">
        <v>150</v>
      </c>
    </row>
    <row r="62" spans="1:18" ht="16" x14ac:dyDescent="0.2">
      <c r="A62" s="13" t="s">
        <v>249</v>
      </c>
      <c r="B62" s="11" t="s">
        <v>250</v>
      </c>
      <c r="C62" s="1" t="s">
        <v>239</v>
      </c>
      <c r="D62" s="25">
        <v>54000</v>
      </c>
      <c r="E62" s="22">
        <v>45407</v>
      </c>
      <c r="F62" s="28">
        <v>0.68680555555555556</v>
      </c>
      <c r="G62" s="1" t="s">
        <v>34</v>
      </c>
      <c r="H62" s="11">
        <v>23</v>
      </c>
      <c r="I62" s="1">
        <v>6</v>
      </c>
      <c r="J62" s="1">
        <v>0</v>
      </c>
      <c r="K62" s="11" t="s">
        <v>25</v>
      </c>
      <c r="L62" s="1" t="s">
        <v>26</v>
      </c>
      <c r="M62" s="1" t="s">
        <v>27</v>
      </c>
      <c r="N62" s="11" t="s">
        <v>77</v>
      </c>
      <c r="O62" s="1" t="s">
        <v>29</v>
      </c>
      <c r="P62" s="11" t="s">
        <v>150</v>
      </c>
      <c r="Q62" s="30" t="s">
        <v>150</v>
      </c>
    </row>
    <row r="63" spans="1:18" ht="16" x14ac:dyDescent="0.2">
      <c r="A63" s="13" t="s">
        <v>256</v>
      </c>
      <c r="B63" s="11" t="s">
        <v>257</v>
      </c>
      <c r="C63" s="1" t="s">
        <v>500</v>
      </c>
      <c r="D63" s="25">
        <v>120</v>
      </c>
      <c r="E63" s="22">
        <v>45407</v>
      </c>
      <c r="F63" s="28">
        <v>0.71250000000000002</v>
      </c>
      <c r="G63" s="1" t="s">
        <v>503</v>
      </c>
      <c r="H63" s="11">
        <v>0</v>
      </c>
      <c r="I63" s="1">
        <v>0</v>
      </c>
      <c r="J63" s="1">
        <v>0</v>
      </c>
      <c r="K63" s="11" t="s">
        <v>25</v>
      </c>
      <c r="L63" s="1" t="s">
        <v>80</v>
      </c>
      <c r="M63" s="1" t="s">
        <v>27</v>
      </c>
      <c r="N63" s="11" t="s">
        <v>77</v>
      </c>
      <c r="O63" s="1" t="s">
        <v>29</v>
      </c>
      <c r="P63" s="11" t="s">
        <v>150</v>
      </c>
      <c r="Q63" s="30" t="s">
        <v>150</v>
      </c>
    </row>
    <row r="64" spans="1:18" ht="16" x14ac:dyDescent="0.2">
      <c r="A64" s="13" t="s">
        <v>258</v>
      </c>
      <c r="B64" s="11" t="s">
        <v>259</v>
      </c>
      <c r="C64" s="1" t="s">
        <v>500</v>
      </c>
      <c r="D64" s="25">
        <v>191</v>
      </c>
      <c r="E64" s="22">
        <v>45407</v>
      </c>
      <c r="F64" s="28">
        <v>0.75</v>
      </c>
      <c r="G64" s="1" t="s">
        <v>503</v>
      </c>
      <c r="H64" s="11">
        <v>2</v>
      </c>
      <c r="I64" s="1">
        <v>0</v>
      </c>
      <c r="J64" s="1">
        <v>0</v>
      </c>
      <c r="K64" s="11" t="s">
        <v>25</v>
      </c>
      <c r="L64" s="1" t="s">
        <v>52</v>
      </c>
      <c r="M64" s="1" t="s">
        <v>27</v>
      </c>
      <c r="N64" s="11" t="s">
        <v>77</v>
      </c>
      <c r="O64" s="1" t="s">
        <v>29</v>
      </c>
      <c r="P64" s="11" t="s">
        <v>150</v>
      </c>
      <c r="Q64" s="30" t="s">
        <v>150</v>
      </c>
      <c r="R64" s="1" t="s">
        <v>260</v>
      </c>
    </row>
    <row r="65" spans="1:17" ht="16" x14ac:dyDescent="0.2">
      <c r="A65" s="13" t="s">
        <v>265</v>
      </c>
      <c r="B65" s="11" t="s">
        <v>266</v>
      </c>
      <c r="C65" s="1" t="s">
        <v>500</v>
      </c>
      <c r="D65" s="25">
        <v>701</v>
      </c>
      <c r="E65" s="22">
        <v>45407</v>
      </c>
      <c r="F65" s="28">
        <v>0.7729166666666667</v>
      </c>
      <c r="G65" s="1" t="s">
        <v>503</v>
      </c>
      <c r="H65" s="11">
        <v>35</v>
      </c>
      <c r="I65" s="1">
        <v>17</v>
      </c>
      <c r="J65" s="1">
        <v>0</v>
      </c>
      <c r="K65" s="11" t="s">
        <v>80</v>
      </c>
      <c r="L65" s="1" t="s">
        <v>80</v>
      </c>
      <c r="M65" s="1" t="s">
        <v>27</v>
      </c>
      <c r="N65" s="11" t="s">
        <v>527</v>
      </c>
      <c r="O65" s="1" t="s">
        <v>29</v>
      </c>
      <c r="P65" s="11" t="s">
        <v>150</v>
      </c>
      <c r="Q65" s="30" t="s">
        <v>150</v>
      </c>
    </row>
    <row r="66" spans="1:17" ht="16" x14ac:dyDescent="0.2">
      <c r="A66" s="13" t="s">
        <v>267</v>
      </c>
      <c r="B66" s="11" t="s">
        <v>268</v>
      </c>
      <c r="C66" s="1" t="s">
        <v>500</v>
      </c>
      <c r="D66" s="25">
        <v>2311</v>
      </c>
      <c r="E66" s="22">
        <v>45407</v>
      </c>
      <c r="F66" s="28">
        <v>0.77638888888888891</v>
      </c>
      <c r="G66" s="1" t="s">
        <v>503</v>
      </c>
      <c r="H66" s="11">
        <v>1</v>
      </c>
      <c r="I66" s="1">
        <v>0</v>
      </c>
      <c r="J66" s="1">
        <v>0</v>
      </c>
      <c r="K66" s="11" t="s">
        <v>25</v>
      </c>
      <c r="L66" s="1" t="s">
        <v>80</v>
      </c>
      <c r="M66" s="1" t="s">
        <v>27</v>
      </c>
      <c r="N66" s="11" t="s">
        <v>527</v>
      </c>
      <c r="O66" s="1" t="s">
        <v>29</v>
      </c>
      <c r="P66" s="11" t="s">
        <v>150</v>
      </c>
      <c r="Q66" s="30" t="s">
        <v>150</v>
      </c>
    </row>
    <row r="67" spans="1:17" ht="16" x14ac:dyDescent="0.2">
      <c r="A67" s="13" t="s">
        <v>273</v>
      </c>
      <c r="B67" s="11" t="s">
        <v>274</v>
      </c>
      <c r="C67" s="1" t="s">
        <v>500</v>
      </c>
      <c r="D67" s="25">
        <v>437</v>
      </c>
      <c r="E67" s="22">
        <v>45407</v>
      </c>
      <c r="F67" s="28">
        <v>0.81388888888888888</v>
      </c>
      <c r="G67" s="1" t="s">
        <v>34</v>
      </c>
      <c r="H67" s="11">
        <v>1</v>
      </c>
      <c r="I67" s="1">
        <v>0</v>
      </c>
      <c r="J67" s="1">
        <v>0</v>
      </c>
      <c r="K67" s="11" t="s">
        <v>25</v>
      </c>
      <c r="L67" s="1" t="s">
        <v>80</v>
      </c>
      <c r="M67" s="1" t="s">
        <v>27</v>
      </c>
      <c r="N67" s="11" t="s">
        <v>77</v>
      </c>
      <c r="O67" s="1" t="s">
        <v>29</v>
      </c>
      <c r="P67" s="11" t="s">
        <v>150</v>
      </c>
      <c r="Q67" s="30" t="s">
        <v>150</v>
      </c>
    </row>
    <row r="68" spans="1:17" ht="16" x14ac:dyDescent="0.2">
      <c r="A68" s="13" t="s">
        <v>275</v>
      </c>
      <c r="B68" s="11" t="s">
        <v>276</v>
      </c>
      <c r="C68" s="1" t="s">
        <v>499</v>
      </c>
      <c r="D68" s="25">
        <v>3884</v>
      </c>
      <c r="E68" s="22">
        <v>45407</v>
      </c>
      <c r="F68" s="28">
        <v>0.81597222222222221</v>
      </c>
      <c r="G68" s="1" t="s">
        <v>6</v>
      </c>
      <c r="H68" s="11">
        <v>0</v>
      </c>
      <c r="I68" s="1">
        <v>0</v>
      </c>
      <c r="J68" s="1">
        <v>0</v>
      </c>
      <c r="K68" s="11" t="s">
        <v>25</v>
      </c>
      <c r="L68" s="1" t="s">
        <v>26</v>
      </c>
      <c r="M68" s="1" t="s">
        <v>27</v>
      </c>
      <c r="N68" s="11" t="s">
        <v>77</v>
      </c>
      <c r="O68" s="1" t="s">
        <v>29</v>
      </c>
      <c r="P68" s="11" t="s">
        <v>150</v>
      </c>
      <c r="Q68" s="30" t="s">
        <v>150</v>
      </c>
    </row>
    <row r="69" spans="1:17" ht="16" x14ac:dyDescent="0.2">
      <c r="A69" s="13" t="s">
        <v>277</v>
      </c>
      <c r="B69" s="11" t="s">
        <v>278</v>
      </c>
      <c r="C69" s="1" t="s">
        <v>500</v>
      </c>
      <c r="D69" s="25">
        <v>0</v>
      </c>
      <c r="E69" s="22">
        <v>45407</v>
      </c>
      <c r="F69" s="28">
        <v>0.89166666666666672</v>
      </c>
      <c r="G69" s="1" t="s">
        <v>503</v>
      </c>
      <c r="H69" s="11">
        <v>1</v>
      </c>
      <c r="I69" s="1">
        <v>0</v>
      </c>
      <c r="J69" s="1">
        <v>0</v>
      </c>
      <c r="K69" s="11" t="s">
        <v>80</v>
      </c>
      <c r="L69" s="1" t="s">
        <v>80</v>
      </c>
      <c r="M69" s="1" t="s">
        <v>27</v>
      </c>
      <c r="N69" s="11" t="s">
        <v>77</v>
      </c>
      <c r="O69" s="1" t="s">
        <v>29</v>
      </c>
      <c r="P69" s="11" t="s">
        <v>150</v>
      </c>
      <c r="Q69" s="30" t="s">
        <v>150</v>
      </c>
    </row>
    <row r="70" spans="1:17" ht="16" x14ac:dyDescent="0.2">
      <c r="A70" s="13" t="s">
        <v>279</v>
      </c>
      <c r="B70" s="11" t="s">
        <v>280</v>
      </c>
      <c r="C70" s="1" t="s">
        <v>500</v>
      </c>
      <c r="D70" s="25">
        <v>14200</v>
      </c>
      <c r="E70" s="22">
        <v>45407</v>
      </c>
      <c r="F70" s="28">
        <v>0.89652777777777781</v>
      </c>
      <c r="G70" s="1" t="s">
        <v>503</v>
      </c>
      <c r="H70" s="11">
        <v>232</v>
      </c>
      <c r="I70" s="1">
        <v>56</v>
      </c>
      <c r="J70" s="1">
        <v>1</v>
      </c>
      <c r="K70" s="11" t="s">
        <v>25</v>
      </c>
      <c r="L70" s="1" t="s">
        <v>80</v>
      </c>
      <c r="M70" s="1" t="s">
        <v>27</v>
      </c>
      <c r="N70" s="11" t="s">
        <v>527</v>
      </c>
      <c r="O70" s="1" t="s">
        <v>29</v>
      </c>
      <c r="P70" s="11" t="s">
        <v>150</v>
      </c>
      <c r="Q70" s="30" t="s">
        <v>150</v>
      </c>
    </row>
    <row r="71" spans="1:17" ht="16" x14ac:dyDescent="0.2">
      <c r="A71" s="13" t="s">
        <v>281</v>
      </c>
      <c r="B71" s="11" t="s">
        <v>282</v>
      </c>
      <c r="C71" s="1" t="s">
        <v>500</v>
      </c>
      <c r="D71" s="25">
        <v>2518</v>
      </c>
      <c r="E71" s="22">
        <v>45407</v>
      </c>
      <c r="F71" s="28">
        <v>0.92569444444444449</v>
      </c>
      <c r="G71" s="1" t="s">
        <v>503</v>
      </c>
      <c r="H71" s="11">
        <v>2</v>
      </c>
      <c r="I71" s="1">
        <v>0</v>
      </c>
      <c r="J71" s="1">
        <v>0</v>
      </c>
      <c r="K71" s="11" t="s">
        <v>25</v>
      </c>
      <c r="L71" s="1" t="s">
        <v>52</v>
      </c>
      <c r="M71" s="1" t="s">
        <v>27</v>
      </c>
      <c r="N71" s="11" t="s">
        <v>77</v>
      </c>
      <c r="O71" s="1" t="s">
        <v>29</v>
      </c>
      <c r="P71" s="11" t="s">
        <v>150</v>
      </c>
      <c r="Q71" s="30" t="s">
        <v>150</v>
      </c>
    </row>
    <row r="72" spans="1:17" ht="16" x14ac:dyDescent="0.2">
      <c r="A72" s="13" t="s">
        <v>290</v>
      </c>
      <c r="B72" s="11" t="s">
        <v>291</v>
      </c>
      <c r="C72" s="1" t="s">
        <v>499</v>
      </c>
      <c r="D72" s="25">
        <v>20700</v>
      </c>
      <c r="E72" s="22">
        <v>45408</v>
      </c>
      <c r="F72" s="28">
        <v>0.30486111111111114</v>
      </c>
      <c r="G72" s="1" t="s">
        <v>6</v>
      </c>
      <c r="H72" s="11">
        <v>0</v>
      </c>
      <c r="I72" s="1">
        <v>0</v>
      </c>
      <c r="J72" s="1">
        <v>1</v>
      </c>
      <c r="K72" s="11" t="s">
        <v>25</v>
      </c>
      <c r="L72" s="1" t="s">
        <v>26</v>
      </c>
      <c r="M72" s="1" t="s">
        <v>27</v>
      </c>
      <c r="N72" s="11" t="s">
        <v>77</v>
      </c>
      <c r="O72" s="1" t="s">
        <v>29</v>
      </c>
      <c r="P72" s="11" t="s">
        <v>150</v>
      </c>
      <c r="Q72" s="30" t="s">
        <v>150</v>
      </c>
    </row>
    <row r="73" spans="1:17" ht="16" x14ac:dyDescent="0.2">
      <c r="A73" s="13" t="s">
        <v>295</v>
      </c>
      <c r="B73" s="11" t="s">
        <v>293</v>
      </c>
      <c r="C73" s="1" t="s">
        <v>500</v>
      </c>
      <c r="D73" s="25">
        <v>6855</v>
      </c>
      <c r="E73" s="22">
        <v>45408</v>
      </c>
      <c r="F73" s="28">
        <v>0.35625000000000001</v>
      </c>
      <c r="G73" s="1" t="s">
        <v>503</v>
      </c>
      <c r="H73" s="11">
        <v>3</v>
      </c>
      <c r="I73" s="1">
        <v>0</v>
      </c>
      <c r="J73" s="1">
        <v>0</v>
      </c>
      <c r="K73" s="11" t="s">
        <v>25</v>
      </c>
      <c r="L73" s="1" t="s">
        <v>80</v>
      </c>
      <c r="M73" s="1" t="s">
        <v>27</v>
      </c>
      <c r="N73" s="11" t="s">
        <v>77</v>
      </c>
      <c r="O73" s="1" t="s">
        <v>29</v>
      </c>
      <c r="P73" s="11" t="s">
        <v>150</v>
      </c>
      <c r="Q73" s="30" t="s">
        <v>150</v>
      </c>
    </row>
    <row r="74" spans="1:17" ht="16" x14ac:dyDescent="0.2">
      <c r="A74" s="13" t="s">
        <v>296</v>
      </c>
      <c r="B74" s="11" t="s">
        <v>297</v>
      </c>
      <c r="C74" s="1" t="s">
        <v>500</v>
      </c>
      <c r="D74" s="25">
        <v>1974</v>
      </c>
      <c r="E74" s="22">
        <v>45408</v>
      </c>
      <c r="F74" s="28">
        <v>0.3840277777777778</v>
      </c>
      <c r="G74" s="1" t="s">
        <v>503</v>
      </c>
      <c r="H74" s="11">
        <v>6</v>
      </c>
      <c r="I74" s="1">
        <v>1</v>
      </c>
      <c r="J74" s="1">
        <v>0</v>
      </c>
      <c r="K74" s="11" t="s">
        <v>25</v>
      </c>
      <c r="L74" s="1" t="s">
        <v>26</v>
      </c>
      <c r="M74" s="1" t="s">
        <v>27</v>
      </c>
      <c r="N74" s="11" t="s">
        <v>77</v>
      </c>
      <c r="O74" s="1" t="s">
        <v>29</v>
      </c>
      <c r="P74" s="11" t="s">
        <v>150</v>
      </c>
      <c r="Q74" s="30" t="s">
        <v>150</v>
      </c>
    </row>
    <row r="75" spans="1:17" ht="16" x14ac:dyDescent="0.2">
      <c r="A75" s="13" t="s">
        <v>303</v>
      </c>
      <c r="B75" s="11" t="s">
        <v>274</v>
      </c>
      <c r="C75" s="1" t="s">
        <v>500</v>
      </c>
      <c r="D75" s="25">
        <v>437</v>
      </c>
      <c r="E75" s="22">
        <v>45408</v>
      </c>
      <c r="F75" s="28">
        <v>0.40555555555555556</v>
      </c>
      <c r="G75" s="1" t="s">
        <v>503</v>
      </c>
      <c r="H75" s="11">
        <v>1</v>
      </c>
      <c r="I75" s="1">
        <v>0</v>
      </c>
      <c r="J75" s="1">
        <v>0</v>
      </c>
      <c r="K75" s="11" t="s">
        <v>25</v>
      </c>
      <c r="L75" s="1" t="s">
        <v>26</v>
      </c>
      <c r="M75" s="1" t="s">
        <v>27</v>
      </c>
      <c r="N75" s="11" t="s">
        <v>77</v>
      </c>
      <c r="O75" s="1" t="s">
        <v>29</v>
      </c>
      <c r="P75" s="11" t="s">
        <v>150</v>
      </c>
      <c r="Q75" s="30" t="s">
        <v>150</v>
      </c>
    </row>
    <row r="76" spans="1:17" ht="16" x14ac:dyDescent="0.2">
      <c r="A76" s="13" t="s">
        <v>304</v>
      </c>
      <c r="B76" s="11" t="s">
        <v>305</v>
      </c>
      <c r="C76" s="1" t="s">
        <v>500</v>
      </c>
      <c r="D76" s="25">
        <v>1795</v>
      </c>
      <c r="E76" s="22">
        <v>45408</v>
      </c>
      <c r="F76" s="28">
        <v>0.41875000000000001</v>
      </c>
      <c r="G76" s="1" t="s">
        <v>503</v>
      </c>
      <c r="H76" s="11">
        <v>1</v>
      </c>
      <c r="I76" s="1">
        <v>0</v>
      </c>
      <c r="J76" s="1">
        <v>0</v>
      </c>
      <c r="K76" s="11" t="s">
        <v>25</v>
      </c>
      <c r="L76" s="1" t="s">
        <v>26</v>
      </c>
      <c r="M76" s="1" t="s">
        <v>27</v>
      </c>
      <c r="N76" s="11" t="s">
        <v>77</v>
      </c>
      <c r="O76" s="1" t="s">
        <v>29</v>
      </c>
      <c r="P76" s="11" t="s">
        <v>150</v>
      </c>
      <c r="Q76" s="30" t="s">
        <v>150</v>
      </c>
    </row>
    <row r="77" spans="1:17" ht="16" x14ac:dyDescent="0.2">
      <c r="A77" s="13" t="s">
        <v>309</v>
      </c>
      <c r="B77" s="11" t="s">
        <v>310</v>
      </c>
      <c r="C77" s="1" t="s">
        <v>500</v>
      </c>
      <c r="D77" s="25">
        <v>226</v>
      </c>
      <c r="E77" s="22">
        <v>45408</v>
      </c>
      <c r="F77" s="28">
        <v>0.55138888888888893</v>
      </c>
      <c r="G77" s="1" t="s">
        <v>6</v>
      </c>
      <c r="H77" s="11">
        <v>0</v>
      </c>
      <c r="I77" s="1">
        <v>0</v>
      </c>
      <c r="J77" s="1">
        <v>0</v>
      </c>
      <c r="K77" s="11" t="s">
        <v>25</v>
      </c>
      <c r="L77" s="1" t="s">
        <v>80</v>
      </c>
      <c r="M77" s="1" t="s">
        <v>27</v>
      </c>
      <c r="N77" s="11" t="s">
        <v>527</v>
      </c>
      <c r="O77" s="1" t="s">
        <v>29</v>
      </c>
      <c r="P77" s="11" t="s">
        <v>150</v>
      </c>
      <c r="Q77" s="30" t="s">
        <v>150</v>
      </c>
    </row>
    <row r="78" spans="1:17" ht="16" x14ac:dyDescent="0.2">
      <c r="A78" s="13" t="s">
        <v>313</v>
      </c>
      <c r="B78" s="11" t="s">
        <v>266</v>
      </c>
      <c r="C78" s="1" t="s">
        <v>500</v>
      </c>
      <c r="D78" s="25">
        <v>701</v>
      </c>
      <c r="E78" s="22">
        <v>45408</v>
      </c>
      <c r="F78" s="28">
        <v>0.64444444444444449</v>
      </c>
      <c r="G78" s="1" t="s">
        <v>503</v>
      </c>
      <c r="H78" s="11">
        <v>0</v>
      </c>
      <c r="I78" s="1">
        <v>0</v>
      </c>
      <c r="J78" s="1">
        <v>1</v>
      </c>
      <c r="K78" s="11" t="s">
        <v>80</v>
      </c>
      <c r="L78" s="1" t="s">
        <v>80</v>
      </c>
      <c r="M78" s="1" t="s">
        <v>27</v>
      </c>
      <c r="N78" s="11" t="s">
        <v>527</v>
      </c>
      <c r="O78" s="1" t="s">
        <v>29</v>
      </c>
      <c r="P78" s="11" t="s">
        <v>150</v>
      </c>
      <c r="Q78" s="30" t="s">
        <v>150</v>
      </c>
    </row>
    <row r="79" spans="1:17" ht="16" x14ac:dyDescent="0.2">
      <c r="A79" s="13" t="s">
        <v>320</v>
      </c>
      <c r="B79" s="11" t="s">
        <v>321</v>
      </c>
      <c r="C79" s="1" t="s">
        <v>500</v>
      </c>
      <c r="D79" s="25">
        <v>2256</v>
      </c>
      <c r="E79" s="22">
        <v>45408</v>
      </c>
      <c r="F79" s="28">
        <v>0.74930555555555556</v>
      </c>
      <c r="G79" s="1" t="s">
        <v>503</v>
      </c>
      <c r="H79" s="11">
        <v>4</v>
      </c>
      <c r="I79" s="1">
        <v>0</v>
      </c>
      <c r="J79" s="1">
        <v>0</v>
      </c>
      <c r="K79" s="11" t="s">
        <v>25</v>
      </c>
      <c r="L79" s="1" t="s">
        <v>26</v>
      </c>
      <c r="M79" s="1" t="s">
        <v>27</v>
      </c>
      <c r="N79" s="11" t="s">
        <v>527</v>
      </c>
      <c r="O79" s="1" t="s">
        <v>29</v>
      </c>
      <c r="P79" s="11" t="s">
        <v>150</v>
      </c>
      <c r="Q79" s="30" t="s">
        <v>150</v>
      </c>
    </row>
    <row r="80" spans="1:17" ht="16" x14ac:dyDescent="0.2">
      <c r="A80" s="13" t="s">
        <v>322</v>
      </c>
      <c r="B80" s="11" t="s">
        <v>323</v>
      </c>
      <c r="C80" s="1" t="s">
        <v>500</v>
      </c>
      <c r="D80" s="25">
        <v>41</v>
      </c>
      <c r="E80" s="22">
        <v>45408</v>
      </c>
      <c r="F80" s="28">
        <v>0.75277777777777777</v>
      </c>
      <c r="G80" s="1" t="s">
        <v>503</v>
      </c>
      <c r="H80" s="11">
        <v>0</v>
      </c>
      <c r="I80" s="1">
        <v>0</v>
      </c>
      <c r="J80" s="1">
        <v>0</v>
      </c>
      <c r="K80" s="11" t="s">
        <v>25</v>
      </c>
      <c r="L80" s="1" t="s">
        <v>26</v>
      </c>
      <c r="M80" s="1" t="s">
        <v>27</v>
      </c>
      <c r="N80" s="11" t="s">
        <v>77</v>
      </c>
      <c r="O80" s="1" t="s">
        <v>29</v>
      </c>
      <c r="P80" s="11" t="s">
        <v>150</v>
      </c>
      <c r="Q80" s="30" t="s">
        <v>150</v>
      </c>
    </row>
    <row r="81" spans="1:18" ht="16" x14ac:dyDescent="0.2">
      <c r="A81" s="13" t="s">
        <v>324</v>
      </c>
      <c r="B81" s="11" t="s">
        <v>325</v>
      </c>
      <c r="C81" s="1" t="s">
        <v>500</v>
      </c>
      <c r="D81" s="25">
        <v>71</v>
      </c>
      <c r="E81" s="22">
        <v>45408</v>
      </c>
      <c r="F81" s="28">
        <v>0.77916666666666667</v>
      </c>
      <c r="G81" s="1" t="s">
        <v>503</v>
      </c>
      <c r="H81" s="11">
        <v>0</v>
      </c>
      <c r="I81" s="1">
        <v>0</v>
      </c>
      <c r="J81" s="1">
        <v>0</v>
      </c>
      <c r="K81" s="11" t="s">
        <v>25</v>
      </c>
      <c r="L81" s="1" t="s">
        <v>80</v>
      </c>
      <c r="M81" s="1" t="s">
        <v>27</v>
      </c>
      <c r="N81" s="11" t="s">
        <v>527</v>
      </c>
      <c r="O81" s="1" t="s">
        <v>29</v>
      </c>
      <c r="P81" s="11" t="s">
        <v>150</v>
      </c>
      <c r="Q81" s="30" t="s">
        <v>150</v>
      </c>
      <c r="R81" s="1" t="s">
        <v>326</v>
      </c>
    </row>
    <row r="82" spans="1:18" ht="16" x14ac:dyDescent="0.2">
      <c r="A82" s="13" t="s">
        <v>327</v>
      </c>
      <c r="B82" s="11" t="s">
        <v>328</v>
      </c>
      <c r="C82" s="1" t="s">
        <v>500</v>
      </c>
      <c r="D82" s="25">
        <v>1</v>
      </c>
      <c r="E82" s="22">
        <v>45408</v>
      </c>
      <c r="F82" s="28">
        <v>0.78819444444444442</v>
      </c>
      <c r="G82" s="1" t="s">
        <v>503</v>
      </c>
      <c r="H82" s="11">
        <v>0</v>
      </c>
      <c r="I82" s="1">
        <v>0</v>
      </c>
      <c r="J82" s="1">
        <v>0</v>
      </c>
      <c r="K82" s="11" t="s">
        <v>25</v>
      </c>
      <c r="L82" s="1" t="s">
        <v>26</v>
      </c>
      <c r="M82" s="1" t="s">
        <v>27</v>
      </c>
      <c r="N82" s="11" t="s">
        <v>527</v>
      </c>
      <c r="O82" s="1" t="s">
        <v>29</v>
      </c>
      <c r="P82" s="11" t="s">
        <v>150</v>
      </c>
      <c r="Q82" s="30" t="s">
        <v>150</v>
      </c>
    </row>
    <row r="83" spans="1:18" ht="16" x14ac:dyDescent="0.2">
      <c r="A83" s="13" t="s">
        <v>333</v>
      </c>
      <c r="B83" s="11" t="s">
        <v>334</v>
      </c>
      <c r="C83" s="1" t="s">
        <v>500</v>
      </c>
      <c r="D83" s="25">
        <v>1645</v>
      </c>
      <c r="E83" s="22">
        <v>45408</v>
      </c>
      <c r="F83" s="28">
        <v>0.86458333333333337</v>
      </c>
      <c r="G83" s="1" t="s">
        <v>503</v>
      </c>
      <c r="H83" s="11">
        <v>0</v>
      </c>
      <c r="I83" s="1">
        <v>0</v>
      </c>
      <c r="J83" s="1">
        <v>0</v>
      </c>
      <c r="K83" s="11" t="s">
        <v>25</v>
      </c>
      <c r="L83" s="1" t="s">
        <v>80</v>
      </c>
      <c r="M83" s="1" t="s">
        <v>27</v>
      </c>
      <c r="N83" s="11" t="s">
        <v>77</v>
      </c>
      <c r="O83" s="1" t="s">
        <v>29</v>
      </c>
      <c r="P83" s="11" t="s">
        <v>150</v>
      </c>
      <c r="Q83" s="30" t="s">
        <v>150</v>
      </c>
    </row>
    <row r="84" spans="1:18" ht="16" x14ac:dyDescent="0.2">
      <c r="A84" s="13" t="s">
        <v>335</v>
      </c>
      <c r="B84" s="11" t="s">
        <v>336</v>
      </c>
      <c r="C84" s="1" t="s">
        <v>500</v>
      </c>
      <c r="D84" s="25">
        <v>4039</v>
      </c>
      <c r="E84" s="22">
        <v>45408</v>
      </c>
      <c r="F84" s="28">
        <v>0.91736111111111107</v>
      </c>
      <c r="G84" s="1" t="s">
        <v>503</v>
      </c>
      <c r="H84" s="11">
        <v>1</v>
      </c>
      <c r="I84" s="1">
        <v>0</v>
      </c>
      <c r="J84" s="1">
        <v>0</v>
      </c>
      <c r="K84" s="11" t="s">
        <v>80</v>
      </c>
      <c r="L84" s="1" t="s">
        <v>80</v>
      </c>
      <c r="M84" s="1" t="s">
        <v>27</v>
      </c>
      <c r="N84" s="11" t="s">
        <v>28</v>
      </c>
      <c r="O84" s="1" t="s">
        <v>29</v>
      </c>
      <c r="P84" s="11" t="s">
        <v>150</v>
      </c>
      <c r="Q84" s="30" t="s">
        <v>150</v>
      </c>
    </row>
    <row r="85" spans="1:18" ht="16" x14ac:dyDescent="0.2">
      <c r="A85" s="13" t="s">
        <v>343</v>
      </c>
      <c r="B85" s="11" t="s">
        <v>344</v>
      </c>
      <c r="C85" s="1" t="s">
        <v>500</v>
      </c>
      <c r="D85" s="25">
        <v>1460</v>
      </c>
      <c r="E85" s="22">
        <v>45408</v>
      </c>
      <c r="F85" s="28">
        <v>0.99861111111111112</v>
      </c>
      <c r="G85" s="1" t="s">
        <v>34</v>
      </c>
      <c r="H85" s="11">
        <v>17</v>
      </c>
      <c r="I85" s="1">
        <v>7</v>
      </c>
      <c r="J85" s="1">
        <v>0</v>
      </c>
      <c r="K85" s="11" t="s">
        <v>25</v>
      </c>
      <c r="L85" s="1" t="s">
        <v>26</v>
      </c>
      <c r="M85" s="1" t="s">
        <v>27</v>
      </c>
      <c r="N85" s="11" t="s">
        <v>77</v>
      </c>
      <c r="O85" s="1" t="s">
        <v>29</v>
      </c>
      <c r="P85" s="11" t="s">
        <v>150</v>
      </c>
      <c r="Q85" s="30" t="s">
        <v>150</v>
      </c>
    </row>
    <row r="86" spans="1:18" ht="16" x14ac:dyDescent="0.2">
      <c r="A86" s="13" t="s">
        <v>345</v>
      </c>
      <c r="B86" s="11" t="s">
        <v>346</v>
      </c>
      <c r="C86" s="1" t="s">
        <v>500</v>
      </c>
      <c r="D86" s="25">
        <v>169</v>
      </c>
      <c r="E86" s="22">
        <v>45409</v>
      </c>
      <c r="F86" s="28">
        <v>2.7777777777777779E-3</v>
      </c>
      <c r="G86" s="1" t="s">
        <v>503</v>
      </c>
      <c r="H86" s="11">
        <v>0</v>
      </c>
      <c r="I86" s="1">
        <v>0</v>
      </c>
      <c r="J86" s="1">
        <v>0</v>
      </c>
      <c r="K86" s="11" t="s">
        <v>25</v>
      </c>
      <c r="L86" s="1" t="s">
        <v>52</v>
      </c>
      <c r="M86" s="1" t="s">
        <v>27</v>
      </c>
      <c r="N86" s="11" t="s">
        <v>77</v>
      </c>
      <c r="O86" s="1" t="s">
        <v>29</v>
      </c>
      <c r="P86" s="11" t="s">
        <v>150</v>
      </c>
      <c r="Q86" s="30" t="s">
        <v>150</v>
      </c>
    </row>
    <row r="87" spans="1:18" ht="16" x14ac:dyDescent="0.2">
      <c r="A87" s="13" t="s">
        <v>347</v>
      </c>
      <c r="B87" s="11" t="s">
        <v>348</v>
      </c>
      <c r="C87" s="1" t="s">
        <v>500</v>
      </c>
      <c r="D87" s="25">
        <v>972</v>
      </c>
      <c r="E87" s="22">
        <v>45409</v>
      </c>
      <c r="F87" s="28">
        <v>4.791666666666667E-2</v>
      </c>
      <c r="G87" s="1" t="s">
        <v>6</v>
      </c>
      <c r="H87" s="11">
        <v>0</v>
      </c>
      <c r="I87" s="1">
        <v>1</v>
      </c>
      <c r="J87" s="1">
        <v>0</v>
      </c>
      <c r="K87" s="11" t="s">
        <v>25</v>
      </c>
      <c r="L87" s="1" t="s">
        <v>52</v>
      </c>
      <c r="M87" s="1" t="s">
        <v>27</v>
      </c>
      <c r="N87" s="11" t="s">
        <v>527</v>
      </c>
      <c r="O87" s="1" t="s">
        <v>29</v>
      </c>
      <c r="P87" s="11" t="s">
        <v>150</v>
      </c>
      <c r="Q87" s="30" t="s">
        <v>150</v>
      </c>
    </row>
    <row r="88" spans="1:18" ht="16" x14ac:dyDescent="0.2">
      <c r="A88" s="13" t="s">
        <v>352</v>
      </c>
      <c r="B88" s="11" t="s">
        <v>353</v>
      </c>
      <c r="C88" s="1" t="s">
        <v>500</v>
      </c>
      <c r="D88" s="25">
        <v>16200</v>
      </c>
      <c r="E88" s="22">
        <v>45409</v>
      </c>
      <c r="F88" s="28">
        <v>0.1076388888888889</v>
      </c>
      <c r="G88" s="1" t="s">
        <v>501</v>
      </c>
      <c r="H88" s="11">
        <v>0</v>
      </c>
      <c r="I88" s="1">
        <v>0</v>
      </c>
      <c r="J88" s="1">
        <v>1</v>
      </c>
      <c r="K88" s="11" t="s">
        <v>25</v>
      </c>
      <c r="L88" s="1" t="s">
        <v>26</v>
      </c>
      <c r="M88" s="1" t="s">
        <v>27</v>
      </c>
      <c r="N88" s="11" t="s">
        <v>77</v>
      </c>
      <c r="O88" s="1" t="s">
        <v>29</v>
      </c>
      <c r="P88" s="11" t="s">
        <v>150</v>
      </c>
      <c r="Q88" s="30" t="s">
        <v>150</v>
      </c>
    </row>
    <row r="89" spans="1:18" ht="16" x14ac:dyDescent="0.2">
      <c r="A89" s="13" t="s">
        <v>354</v>
      </c>
      <c r="B89" s="11" t="s">
        <v>353</v>
      </c>
      <c r="C89" s="1" t="s">
        <v>500</v>
      </c>
      <c r="D89" s="25">
        <v>16200</v>
      </c>
      <c r="E89" s="22">
        <v>45409</v>
      </c>
      <c r="F89" s="28">
        <v>0.13819444444444445</v>
      </c>
      <c r="G89" s="1" t="s">
        <v>501</v>
      </c>
      <c r="H89" s="11">
        <v>0</v>
      </c>
      <c r="I89" s="1">
        <v>1</v>
      </c>
      <c r="J89" s="1">
        <v>1</v>
      </c>
      <c r="K89" s="11" t="s">
        <v>25</v>
      </c>
      <c r="L89" s="1" t="s">
        <v>26</v>
      </c>
      <c r="M89" s="1" t="s">
        <v>27</v>
      </c>
      <c r="N89" s="11" t="s">
        <v>527</v>
      </c>
      <c r="O89" s="1" t="s">
        <v>29</v>
      </c>
      <c r="P89" s="11" t="s">
        <v>150</v>
      </c>
      <c r="Q89" s="30" t="s">
        <v>150</v>
      </c>
    </row>
    <row r="90" spans="1:18" ht="16" x14ac:dyDescent="0.2">
      <c r="A90" s="13" t="s">
        <v>355</v>
      </c>
      <c r="B90" s="11" t="s">
        <v>356</v>
      </c>
      <c r="C90" s="1" t="s">
        <v>500</v>
      </c>
      <c r="D90" s="25">
        <v>1111</v>
      </c>
      <c r="E90" s="22">
        <v>45409</v>
      </c>
      <c r="F90" s="28">
        <v>0.18055555555555555</v>
      </c>
      <c r="G90" s="1" t="s">
        <v>501</v>
      </c>
      <c r="H90" s="11">
        <v>1</v>
      </c>
      <c r="I90" s="1">
        <v>0</v>
      </c>
      <c r="J90" s="1">
        <v>0</v>
      </c>
      <c r="K90" s="11" t="s">
        <v>25</v>
      </c>
      <c r="L90" s="1" t="s">
        <v>26</v>
      </c>
      <c r="M90" s="1" t="s">
        <v>27</v>
      </c>
      <c r="N90" s="11" t="s">
        <v>77</v>
      </c>
      <c r="O90" s="1" t="s">
        <v>29</v>
      </c>
      <c r="P90" s="11" t="s">
        <v>150</v>
      </c>
      <c r="Q90" s="30" t="s">
        <v>150</v>
      </c>
    </row>
    <row r="91" spans="1:18" ht="16" x14ac:dyDescent="0.2">
      <c r="A91" s="13" t="s">
        <v>357</v>
      </c>
      <c r="B91" s="11" t="s">
        <v>358</v>
      </c>
      <c r="C91" s="1" t="s">
        <v>239</v>
      </c>
      <c r="D91" s="25">
        <v>1811</v>
      </c>
      <c r="E91" s="22">
        <v>45409</v>
      </c>
      <c r="F91" s="28">
        <v>0.18819444444444444</v>
      </c>
      <c r="G91" s="1" t="s">
        <v>502</v>
      </c>
      <c r="H91" s="11">
        <v>11</v>
      </c>
      <c r="I91" s="1">
        <v>5</v>
      </c>
      <c r="J91" s="1">
        <v>0</v>
      </c>
      <c r="K91" s="11" t="s">
        <v>25</v>
      </c>
      <c r="L91" s="1" t="s">
        <v>52</v>
      </c>
      <c r="M91" s="1" t="s">
        <v>513</v>
      </c>
      <c r="N91" s="11" t="s">
        <v>77</v>
      </c>
      <c r="O91" s="1" t="s">
        <v>29</v>
      </c>
      <c r="P91" s="11" t="s">
        <v>150</v>
      </c>
      <c r="Q91" s="30" t="s">
        <v>150</v>
      </c>
      <c r="R91" s="1" t="s">
        <v>359</v>
      </c>
    </row>
    <row r="92" spans="1:18" ht="16" x14ac:dyDescent="0.2">
      <c r="A92" s="13" t="s">
        <v>360</v>
      </c>
      <c r="B92" s="11" t="s">
        <v>361</v>
      </c>
      <c r="C92" s="1" t="s">
        <v>500</v>
      </c>
      <c r="D92" s="25">
        <v>5254</v>
      </c>
      <c r="E92" s="22">
        <v>45409</v>
      </c>
      <c r="F92" s="28">
        <v>0.26041666666666669</v>
      </c>
      <c r="G92" s="1" t="s">
        <v>34</v>
      </c>
      <c r="H92" s="11">
        <v>3</v>
      </c>
      <c r="I92" s="1">
        <v>2</v>
      </c>
      <c r="J92" s="1">
        <v>0</v>
      </c>
      <c r="K92" s="11" t="s">
        <v>80</v>
      </c>
      <c r="L92" s="1" t="s">
        <v>80</v>
      </c>
      <c r="M92" s="1" t="s">
        <v>27</v>
      </c>
      <c r="N92" s="11" t="s">
        <v>527</v>
      </c>
      <c r="O92" s="1" t="s">
        <v>29</v>
      </c>
      <c r="P92" s="11" t="s">
        <v>150</v>
      </c>
      <c r="Q92" s="30" t="s">
        <v>150</v>
      </c>
    </row>
    <row r="93" spans="1:18" ht="16" x14ac:dyDescent="0.2">
      <c r="A93" s="13" t="s">
        <v>362</v>
      </c>
      <c r="B93" s="11" t="s">
        <v>363</v>
      </c>
      <c r="C93" s="1" t="s">
        <v>499</v>
      </c>
      <c r="D93" s="25">
        <v>1100000</v>
      </c>
      <c r="E93" s="22">
        <v>45409</v>
      </c>
      <c r="F93" s="28">
        <v>0.35208333333333336</v>
      </c>
      <c r="G93" s="1" t="s">
        <v>6</v>
      </c>
      <c r="H93" s="11">
        <v>26</v>
      </c>
      <c r="I93" s="1">
        <v>12</v>
      </c>
      <c r="J93" s="1">
        <v>10</v>
      </c>
      <c r="K93" s="11" t="s">
        <v>25</v>
      </c>
      <c r="L93" s="1" t="s">
        <v>52</v>
      </c>
      <c r="M93" s="1" t="s">
        <v>27</v>
      </c>
      <c r="N93" s="11" t="s">
        <v>77</v>
      </c>
      <c r="O93" s="1" t="s">
        <v>29</v>
      </c>
      <c r="P93" s="11" t="s">
        <v>150</v>
      </c>
      <c r="Q93" s="30" t="s">
        <v>150</v>
      </c>
    </row>
    <row r="94" spans="1:18" ht="16" x14ac:dyDescent="0.2">
      <c r="A94" s="13" t="s">
        <v>368</v>
      </c>
      <c r="B94" s="11" t="s">
        <v>369</v>
      </c>
      <c r="C94" s="1" t="s">
        <v>500</v>
      </c>
      <c r="D94" s="25">
        <v>226</v>
      </c>
      <c r="E94" s="22">
        <v>45409</v>
      </c>
      <c r="F94" s="28">
        <v>0.40277777777777779</v>
      </c>
      <c r="G94" s="1" t="s">
        <v>503</v>
      </c>
      <c r="H94" s="11">
        <v>0</v>
      </c>
      <c r="I94" s="1">
        <v>0</v>
      </c>
      <c r="J94" s="1">
        <v>0</v>
      </c>
      <c r="K94" s="11" t="s">
        <v>25</v>
      </c>
      <c r="L94" s="1" t="s">
        <v>26</v>
      </c>
      <c r="M94" s="1" t="s">
        <v>515</v>
      </c>
      <c r="N94" s="11" t="s">
        <v>527</v>
      </c>
      <c r="O94" s="1" t="s">
        <v>29</v>
      </c>
      <c r="P94" s="11" t="s">
        <v>150</v>
      </c>
      <c r="Q94" s="30" t="s">
        <v>150</v>
      </c>
    </row>
    <row r="95" spans="1:18" ht="16" x14ac:dyDescent="0.2">
      <c r="A95" s="13" t="s">
        <v>370</v>
      </c>
      <c r="B95" s="11" t="s">
        <v>371</v>
      </c>
      <c r="C95" s="1" t="s">
        <v>499</v>
      </c>
      <c r="D95" s="25">
        <v>3928</v>
      </c>
      <c r="E95" s="22">
        <v>45409</v>
      </c>
      <c r="F95" s="28">
        <v>0.41736111111111113</v>
      </c>
      <c r="G95" s="1" t="s">
        <v>34</v>
      </c>
      <c r="H95" s="11">
        <v>16</v>
      </c>
      <c r="I95" s="1">
        <v>13</v>
      </c>
      <c r="J95" s="1">
        <v>2</v>
      </c>
      <c r="K95" s="11" t="s">
        <v>25</v>
      </c>
      <c r="L95" s="1" t="s">
        <v>26</v>
      </c>
      <c r="M95" s="1" t="s">
        <v>27</v>
      </c>
      <c r="N95" s="11" t="s">
        <v>77</v>
      </c>
      <c r="O95" s="1" t="s">
        <v>29</v>
      </c>
      <c r="P95" s="11" t="s">
        <v>150</v>
      </c>
      <c r="Q95" s="30" t="s">
        <v>150</v>
      </c>
    </row>
    <row r="96" spans="1:18" ht="16" x14ac:dyDescent="0.2">
      <c r="A96" s="13" t="s">
        <v>372</v>
      </c>
      <c r="B96" s="11" t="s">
        <v>373</v>
      </c>
      <c r="C96" s="1" t="s">
        <v>500</v>
      </c>
      <c r="D96" s="25">
        <v>29000</v>
      </c>
      <c r="E96" s="22">
        <v>45409</v>
      </c>
      <c r="F96" s="28">
        <v>0.44027777777777777</v>
      </c>
      <c r="G96" s="1" t="s">
        <v>501</v>
      </c>
      <c r="H96" s="11">
        <v>1000</v>
      </c>
      <c r="I96" s="1">
        <v>707</v>
      </c>
      <c r="J96" s="1">
        <v>44</v>
      </c>
      <c r="K96" s="11" t="s">
        <v>25</v>
      </c>
      <c r="L96" s="1" t="s">
        <v>26</v>
      </c>
      <c r="M96" s="1" t="s">
        <v>516</v>
      </c>
      <c r="N96" s="11" t="s">
        <v>77</v>
      </c>
      <c r="O96" s="1" t="s">
        <v>29</v>
      </c>
      <c r="P96" s="11" t="s">
        <v>150</v>
      </c>
      <c r="Q96" s="30" t="s">
        <v>150</v>
      </c>
    </row>
    <row r="97" spans="1:18" ht="16" x14ac:dyDescent="0.2">
      <c r="A97" s="13" t="s">
        <v>376</v>
      </c>
      <c r="B97" s="11" t="s">
        <v>377</v>
      </c>
      <c r="C97" s="1" t="s">
        <v>500</v>
      </c>
      <c r="D97" s="25">
        <v>25200</v>
      </c>
      <c r="E97" s="22">
        <v>45409</v>
      </c>
      <c r="F97" s="28">
        <v>0.4465277777777778</v>
      </c>
      <c r="G97" s="1" t="s">
        <v>6</v>
      </c>
      <c r="H97" s="11">
        <v>5</v>
      </c>
      <c r="I97" s="1">
        <v>6</v>
      </c>
      <c r="J97" s="1">
        <v>1</v>
      </c>
      <c r="K97" s="11" t="s">
        <v>25</v>
      </c>
      <c r="L97" s="1" t="s">
        <v>52</v>
      </c>
      <c r="M97" s="1" t="s">
        <v>27</v>
      </c>
      <c r="N97" s="11" t="s">
        <v>77</v>
      </c>
      <c r="O97" s="1" t="s">
        <v>29</v>
      </c>
      <c r="P97" s="11" t="s">
        <v>150</v>
      </c>
      <c r="Q97" s="30" t="s">
        <v>150</v>
      </c>
    </row>
    <row r="98" spans="1:18" ht="16" x14ac:dyDescent="0.2">
      <c r="A98" s="13" t="s">
        <v>378</v>
      </c>
      <c r="B98" s="11" t="s">
        <v>379</v>
      </c>
      <c r="C98" s="1" t="s">
        <v>500</v>
      </c>
      <c r="D98" s="25">
        <v>31</v>
      </c>
      <c r="E98" s="22">
        <v>45409</v>
      </c>
      <c r="F98" s="28">
        <v>0.4909722222222222</v>
      </c>
      <c r="G98" s="1" t="s">
        <v>503</v>
      </c>
      <c r="H98" s="11">
        <v>0</v>
      </c>
      <c r="I98" s="1">
        <v>0</v>
      </c>
      <c r="J98" s="1">
        <v>0</v>
      </c>
      <c r="K98" s="11" t="s">
        <v>25</v>
      </c>
      <c r="L98" s="1" t="s">
        <v>26</v>
      </c>
      <c r="M98" s="1" t="s">
        <v>27</v>
      </c>
      <c r="N98" s="11" t="s">
        <v>77</v>
      </c>
      <c r="O98" s="1" t="s">
        <v>29</v>
      </c>
      <c r="P98" s="11" t="s">
        <v>150</v>
      </c>
      <c r="Q98" s="30" t="s">
        <v>150</v>
      </c>
    </row>
    <row r="99" spans="1:18" ht="16" x14ac:dyDescent="0.2">
      <c r="A99" s="13" t="s">
        <v>380</v>
      </c>
      <c r="B99" s="11" t="s">
        <v>381</v>
      </c>
      <c r="C99" s="1" t="s">
        <v>500</v>
      </c>
      <c r="D99" s="25">
        <v>1693</v>
      </c>
      <c r="E99" s="22">
        <v>45409</v>
      </c>
      <c r="F99" s="28">
        <v>0.51944444444444449</v>
      </c>
      <c r="G99" s="1" t="s">
        <v>503</v>
      </c>
      <c r="H99" s="11">
        <v>2</v>
      </c>
      <c r="I99" s="1">
        <v>0</v>
      </c>
      <c r="J99" s="1">
        <v>0</v>
      </c>
      <c r="K99" s="11" t="s">
        <v>25</v>
      </c>
      <c r="L99" s="1" t="s">
        <v>26</v>
      </c>
      <c r="M99" s="1" t="s">
        <v>27</v>
      </c>
      <c r="N99" s="11" t="s">
        <v>77</v>
      </c>
      <c r="O99" s="1" t="s">
        <v>29</v>
      </c>
      <c r="P99" s="11" t="s">
        <v>150</v>
      </c>
      <c r="Q99" s="30" t="s">
        <v>150</v>
      </c>
    </row>
    <row r="100" spans="1:18" ht="16" x14ac:dyDescent="0.2">
      <c r="A100" s="13" t="s">
        <v>382</v>
      </c>
      <c r="B100" s="11" t="s">
        <v>383</v>
      </c>
      <c r="C100" s="1" t="s">
        <v>500</v>
      </c>
      <c r="D100" s="25">
        <v>46</v>
      </c>
      <c r="E100" s="22">
        <v>45409</v>
      </c>
      <c r="F100" s="28">
        <v>0.55763888888888891</v>
      </c>
      <c r="G100" s="1" t="s">
        <v>503</v>
      </c>
      <c r="H100" s="11">
        <v>0</v>
      </c>
      <c r="I100" s="1">
        <v>0</v>
      </c>
      <c r="J100" s="1">
        <v>1</v>
      </c>
      <c r="K100" s="11" t="s">
        <v>25</v>
      </c>
      <c r="L100" s="1" t="s">
        <v>26</v>
      </c>
      <c r="M100" s="1" t="s">
        <v>27</v>
      </c>
      <c r="N100" s="11" t="s">
        <v>527</v>
      </c>
      <c r="O100" s="1" t="s">
        <v>29</v>
      </c>
      <c r="P100" s="11" t="s">
        <v>150</v>
      </c>
      <c r="Q100" s="30" t="s">
        <v>150</v>
      </c>
    </row>
    <row r="101" spans="1:18" ht="16" x14ac:dyDescent="0.2">
      <c r="A101" s="13" t="s">
        <v>384</v>
      </c>
      <c r="B101" s="11" t="s">
        <v>385</v>
      </c>
      <c r="C101" s="1" t="s">
        <v>500</v>
      </c>
      <c r="D101" s="25">
        <v>635</v>
      </c>
      <c r="E101" s="22">
        <v>45409</v>
      </c>
      <c r="F101" s="28">
        <v>0.56736111111111109</v>
      </c>
      <c r="G101" s="1" t="s">
        <v>503</v>
      </c>
      <c r="H101" s="11">
        <v>0</v>
      </c>
      <c r="I101" s="1">
        <v>0</v>
      </c>
      <c r="J101" s="1">
        <v>1</v>
      </c>
      <c r="K101" s="11" t="s">
        <v>25</v>
      </c>
      <c r="L101" s="1" t="s">
        <v>26</v>
      </c>
      <c r="M101" s="1" t="s">
        <v>27</v>
      </c>
      <c r="N101" s="11" t="s">
        <v>77</v>
      </c>
      <c r="O101" s="1" t="s">
        <v>29</v>
      </c>
      <c r="P101" s="11" t="s">
        <v>150</v>
      </c>
      <c r="Q101" s="30" t="s">
        <v>150</v>
      </c>
    </row>
    <row r="102" spans="1:18" ht="16" x14ac:dyDescent="0.2">
      <c r="A102" s="13" t="s">
        <v>386</v>
      </c>
      <c r="B102" s="11" t="s">
        <v>387</v>
      </c>
      <c r="C102" s="1" t="s">
        <v>500</v>
      </c>
      <c r="D102" s="25">
        <v>250</v>
      </c>
      <c r="E102" s="22">
        <v>45409</v>
      </c>
      <c r="F102" s="28">
        <v>0.5854166666666667</v>
      </c>
      <c r="G102" s="1" t="s">
        <v>503</v>
      </c>
      <c r="H102" s="11">
        <v>6</v>
      </c>
      <c r="I102" s="1">
        <v>2</v>
      </c>
      <c r="J102" s="1">
        <v>2</v>
      </c>
      <c r="K102" s="11" t="s">
        <v>25</v>
      </c>
      <c r="L102" s="1" t="s">
        <v>26</v>
      </c>
      <c r="M102" s="1" t="s">
        <v>27</v>
      </c>
      <c r="N102" s="11" t="s">
        <v>77</v>
      </c>
      <c r="O102" s="1" t="s">
        <v>29</v>
      </c>
      <c r="P102" s="11" t="s">
        <v>150</v>
      </c>
      <c r="Q102" s="30" t="s">
        <v>150</v>
      </c>
    </row>
    <row r="103" spans="1:18" ht="16" x14ac:dyDescent="0.2">
      <c r="A103" s="13" t="s">
        <v>388</v>
      </c>
      <c r="B103" s="11" t="s">
        <v>389</v>
      </c>
      <c r="C103" s="1" t="s">
        <v>500</v>
      </c>
      <c r="D103" s="25">
        <v>99</v>
      </c>
      <c r="E103" s="22">
        <v>45409</v>
      </c>
      <c r="F103" s="28">
        <v>0.62013888888888891</v>
      </c>
      <c r="G103" s="1" t="s">
        <v>503</v>
      </c>
      <c r="H103" s="11">
        <v>1</v>
      </c>
      <c r="I103" s="1">
        <v>0</v>
      </c>
      <c r="J103" s="1">
        <v>0</v>
      </c>
      <c r="K103" s="11" t="s">
        <v>52</v>
      </c>
      <c r="L103" s="1" t="s">
        <v>52</v>
      </c>
      <c r="M103" s="1" t="s">
        <v>27</v>
      </c>
      <c r="N103" s="11" t="s">
        <v>527</v>
      </c>
      <c r="O103" s="1" t="s">
        <v>29</v>
      </c>
      <c r="P103" s="11" t="s">
        <v>150</v>
      </c>
      <c r="Q103" s="30" t="s">
        <v>150</v>
      </c>
    </row>
    <row r="104" spans="1:18" ht="16" x14ac:dyDescent="0.2">
      <c r="A104" s="13" t="s">
        <v>392</v>
      </c>
      <c r="B104" s="11" t="s">
        <v>393</v>
      </c>
      <c r="C104" s="1" t="s">
        <v>500</v>
      </c>
      <c r="D104" s="25">
        <v>75</v>
      </c>
      <c r="E104" s="22">
        <v>45409</v>
      </c>
      <c r="F104" s="28">
        <v>0.67708333333333337</v>
      </c>
      <c r="G104" s="1" t="s">
        <v>503</v>
      </c>
      <c r="H104" s="11">
        <v>0</v>
      </c>
      <c r="I104" s="1">
        <v>0</v>
      </c>
      <c r="J104" s="1">
        <v>0</v>
      </c>
      <c r="K104" s="11" t="s">
        <v>25</v>
      </c>
      <c r="L104" s="1" t="s">
        <v>80</v>
      </c>
      <c r="M104" s="1" t="s">
        <v>27</v>
      </c>
      <c r="N104" s="11" t="s">
        <v>527</v>
      </c>
      <c r="O104" s="1" t="s">
        <v>29</v>
      </c>
      <c r="P104" s="11" t="s">
        <v>150</v>
      </c>
      <c r="Q104" s="30" t="s">
        <v>150</v>
      </c>
    </row>
    <row r="105" spans="1:18" ht="16" x14ac:dyDescent="0.2">
      <c r="A105" s="13" t="s">
        <v>394</v>
      </c>
      <c r="B105" s="11" t="s">
        <v>395</v>
      </c>
      <c r="C105" s="1" t="s">
        <v>500</v>
      </c>
      <c r="D105" s="25">
        <v>1148</v>
      </c>
      <c r="E105" s="22">
        <v>45409</v>
      </c>
      <c r="F105" s="28">
        <v>0.68194444444444446</v>
      </c>
      <c r="G105" s="1" t="s">
        <v>6</v>
      </c>
      <c r="H105" s="11">
        <v>3</v>
      </c>
      <c r="I105" s="1">
        <v>1</v>
      </c>
      <c r="J105" s="1">
        <v>0</v>
      </c>
      <c r="K105" s="11" t="s">
        <v>25</v>
      </c>
      <c r="L105" s="1" t="s">
        <v>26</v>
      </c>
      <c r="M105" s="1" t="s">
        <v>27</v>
      </c>
      <c r="N105" s="11" t="s">
        <v>77</v>
      </c>
      <c r="O105" s="1" t="s">
        <v>29</v>
      </c>
      <c r="P105" s="11" t="s">
        <v>150</v>
      </c>
      <c r="Q105" s="30" t="s">
        <v>150</v>
      </c>
    </row>
    <row r="106" spans="1:18" ht="16" x14ac:dyDescent="0.2">
      <c r="A106" s="13" t="s">
        <v>396</v>
      </c>
      <c r="B106" s="11" t="s">
        <v>397</v>
      </c>
      <c r="C106" s="1" t="s">
        <v>500</v>
      </c>
      <c r="D106" s="25">
        <v>3214</v>
      </c>
      <c r="E106" s="22">
        <v>45409</v>
      </c>
      <c r="F106" s="29">
        <v>0.68194444444444446</v>
      </c>
      <c r="G106" s="1" t="s">
        <v>503</v>
      </c>
      <c r="H106" s="11">
        <v>5</v>
      </c>
      <c r="I106" s="1">
        <v>0</v>
      </c>
      <c r="J106" s="1">
        <v>2</v>
      </c>
      <c r="K106" s="11" t="s">
        <v>25</v>
      </c>
      <c r="L106" s="1" t="s">
        <v>52</v>
      </c>
      <c r="M106" s="1" t="s">
        <v>27</v>
      </c>
      <c r="N106" s="11" t="s">
        <v>527</v>
      </c>
      <c r="O106" s="1" t="s">
        <v>29</v>
      </c>
      <c r="P106" s="11" t="s">
        <v>150</v>
      </c>
      <c r="Q106" s="30" t="s">
        <v>150</v>
      </c>
    </row>
    <row r="107" spans="1:18" ht="14" x14ac:dyDescent="0.2">
      <c r="A107" s="4" t="s">
        <v>406</v>
      </c>
      <c r="B107" s="11" t="s">
        <v>363</v>
      </c>
      <c r="C107" s="1" t="s">
        <v>499</v>
      </c>
      <c r="D107" s="25">
        <v>1100000</v>
      </c>
      <c r="E107" s="22">
        <v>45409</v>
      </c>
      <c r="F107" s="28">
        <v>0.83888888888888891</v>
      </c>
      <c r="G107" s="1" t="s">
        <v>6</v>
      </c>
      <c r="H107" s="11">
        <v>23</v>
      </c>
      <c r="I107" s="1">
        <v>7</v>
      </c>
      <c r="J107" s="1">
        <v>3</v>
      </c>
      <c r="K107" s="11" t="s">
        <v>25</v>
      </c>
      <c r="L107" s="1" t="s">
        <v>52</v>
      </c>
      <c r="M107" s="1" t="s">
        <v>27</v>
      </c>
      <c r="N107" s="11" t="s">
        <v>77</v>
      </c>
      <c r="O107" s="1" t="s">
        <v>29</v>
      </c>
      <c r="P107" s="11" t="s">
        <v>25</v>
      </c>
      <c r="Q107" s="30" t="s">
        <v>150</v>
      </c>
      <c r="R107" s="1" t="s">
        <v>407</v>
      </c>
    </row>
    <row r="108" spans="1:18" ht="14" x14ac:dyDescent="0.2">
      <c r="A108" s="4" t="s">
        <v>421</v>
      </c>
      <c r="B108" s="11" t="s">
        <v>422</v>
      </c>
      <c r="C108" s="1" t="s">
        <v>500</v>
      </c>
      <c r="D108" s="25">
        <v>7</v>
      </c>
      <c r="E108" s="22">
        <v>45410</v>
      </c>
      <c r="F108" s="28">
        <v>0.39583333333333331</v>
      </c>
      <c r="G108" s="1" t="s">
        <v>503</v>
      </c>
      <c r="H108" s="11">
        <v>0</v>
      </c>
      <c r="I108" s="1">
        <v>0</v>
      </c>
      <c r="J108" s="1">
        <v>0</v>
      </c>
      <c r="K108" s="11" t="s">
        <v>25</v>
      </c>
      <c r="L108" s="1" t="s">
        <v>26</v>
      </c>
      <c r="M108" s="1" t="s">
        <v>27</v>
      </c>
      <c r="N108" s="11" t="s">
        <v>77</v>
      </c>
      <c r="O108" s="1" t="s">
        <v>29</v>
      </c>
      <c r="P108" s="11" t="s">
        <v>150</v>
      </c>
      <c r="Q108" s="30" t="s">
        <v>150</v>
      </c>
    </row>
    <row r="109" spans="1:18" ht="14" x14ac:dyDescent="0.2">
      <c r="A109" s="4" t="s">
        <v>431</v>
      </c>
      <c r="B109" s="11" t="s">
        <v>432</v>
      </c>
      <c r="C109" s="1" t="s">
        <v>239</v>
      </c>
      <c r="D109" s="25">
        <v>9117</v>
      </c>
      <c r="E109" s="22">
        <v>45410</v>
      </c>
      <c r="F109" s="28">
        <v>0.45208333333333334</v>
      </c>
      <c r="G109" s="1" t="s">
        <v>502</v>
      </c>
      <c r="H109" s="11">
        <v>823</v>
      </c>
      <c r="I109" s="1">
        <v>385</v>
      </c>
      <c r="J109" s="1">
        <v>8</v>
      </c>
      <c r="K109" s="11" t="s">
        <v>25</v>
      </c>
      <c r="L109" s="1" t="s">
        <v>26</v>
      </c>
      <c r="M109" s="1" t="s">
        <v>521</v>
      </c>
      <c r="N109" s="11" t="s">
        <v>527</v>
      </c>
      <c r="O109" s="1" t="s">
        <v>29</v>
      </c>
      <c r="P109" s="11" t="s">
        <v>150</v>
      </c>
      <c r="Q109" s="30" t="s">
        <v>150</v>
      </c>
    </row>
    <row r="110" spans="1:18" ht="14" x14ac:dyDescent="0.2">
      <c r="A110" s="4" t="s">
        <v>444</v>
      </c>
      <c r="B110" s="11" t="s">
        <v>445</v>
      </c>
      <c r="C110" s="1" t="s">
        <v>500</v>
      </c>
      <c r="D110" s="25">
        <v>77600</v>
      </c>
      <c r="E110" s="22">
        <v>45410</v>
      </c>
      <c r="F110" s="28">
        <v>0.65555555555555556</v>
      </c>
      <c r="G110" s="1" t="s">
        <v>501</v>
      </c>
      <c r="H110" s="11">
        <v>6000</v>
      </c>
      <c r="I110" s="1">
        <v>2000</v>
      </c>
      <c r="J110" s="1">
        <v>59</v>
      </c>
      <c r="K110" s="11" t="s">
        <v>25</v>
      </c>
      <c r="L110" s="1" t="s">
        <v>80</v>
      </c>
      <c r="M110" s="1" t="s">
        <v>27</v>
      </c>
      <c r="N110" s="11" t="s">
        <v>77</v>
      </c>
      <c r="O110" s="1" t="s">
        <v>29</v>
      </c>
      <c r="P110" s="11" t="s">
        <v>150</v>
      </c>
      <c r="Q110" s="30" t="s">
        <v>150</v>
      </c>
    </row>
    <row r="111" spans="1:18" ht="14" x14ac:dyDescent="0.2">
      <c r="A111" s="4" t="s">
        <v>452</v>
      </c>
      <c r="B111" s="11" t="s">
        <v>453</v>
      </c>
      <c r="C111" s="1" t="s">
        <v>500</v>
      </c>
      <c r="D111" s="25">
        <v>5182</v>
      </c>
      <c r="E111" s="22">
        <v>45410</v>
      </c>
      <c r="F111" s="28">
        <v>0.71180555555555558</v>
      </c>
      <c r="G111" s="1" t="s">
        <v>34</v>
      </c>
      <c r="H111" s="11">
        <v>0</v>
      </c>
      <c r="I111" s="1">
        <v>0</v>
      </c>
      <c r="J111" s="1">
        <v>0</v>
      </c>
      <c r="K111" s="11" t="s">
        <v>25</v>
      </c>
      <c r="L111" s="1" t="s">
        <v>26</v>
      </c>
      <c r="M111" s="1" t="s">
        <v>27</v>
      </c>
      <c r="N111" s="11" t="s">
        <v>77</v>
      </c>
      <c r="O111" s="1" t="s">
        <v>29</v>
      </c>
      <c r="P111" s="11" t="s">
        <v>150</v>
      </c>
      <c r="Q111" s="30" t="s">
        <v>150</v>
      </c>
    </row>
    <row r="112" spans="1:18" ht="14" x14ac:dyDescent="0.2">
      <c r="A112" s="4" t="s">
        <v>459</v>
      </c>
      <c r="B112" s="11" t="s">
        <v>460</v>
      </c>
      <c r="C112" s="1" t="s">
        <v>500</v>
      </c>
      <c r="D112" s="25">
        <v>404</v>
      </c>
      <c r="E112" s="22">
        <v>45410</v>
      </c>
      <c r="F112" s="28">
        <v>0.76736111111111116</v>
      </c>
      <c r="G112" s="1" t="s">
        <v>503</v>
      </c>
      <c r="H112" s="11">
        <v>0</v>
      </c>
      <c r="I112" s="1">
        <v>0</v>
      </c>
      <c r="J112" s="1">
        <v>0</v>
      </c>
      <c r="K112" s="11" t="s">
        <v>25</v>
      </c>
      <c r="L112" s="1" t="s">
        <v>26</v>
      </c>
      <c r="M112" s="1" t="s">
        <v>27</v>
      </c>
      <c r="N112" s="11" t="s">
        <v>77</v>
      </c>
      <c r="O112" s="1" t="s">
        <v>29</v>
      </c>
      <c r="P112" s="11" t="s">
        <v>150</v>
      </c>
      <c r="Q112" s="30" t="s">
        <v>150</v>
      </c>
    </row>
    <row r="113" spans="1:18" ht="14" x14ac:dyDescent="0.2">
      <c r="A113" s="4" t="s">
        <v>461</v>
      </c>
      <c r="B113" s="11" t="s">
        <v>462</v>
      </c>
      <c r="C113" s="1" t="s">
        <v>500</v>
      </c>
      <c r="D113" s="25">
        <v>136</v>
      </c>
      <c r="E113" s="22">
        <v>45410</v>
      </c>
      <c r="F113" s="28">
        <v>0.78055555555555556</v>
      </c>
      <c r="G113" s="1" t="s">
        <v>503</v>
      </c>
      <c r="H113" s="11">
        <v>0</v>
      </c>
      <c r="I113" s="1">
        <v>0</v>
      </c>
      <c r="J113" s="1">
        <v>0</v>
      </c>
      <c r="K113" s="11" t="s">
        <v>25</v>
      </c>
      <c r="L113" s="1" t="s">
        <v>26</v>
      </c>
      <c r="M113" s="1" t="s">
        <v>27</v>
      </c>
      <c r="N113" s="11" t="s">
        <v>77</v>
      </c>
      <c r="O113" s="1" t="s">
        <v>29</v>
      </c>
      <c r="P113" s="11" t="s">
        <v>150</v>
      </c>
      <c r="Q113" s="30" t="s">
        <v>150</v>
      </c>
    </row>
    <row r="114" spans="1:18" ht="14" x14ac:dyDescent="0.2">
      <c r="A114" s="4" t="s">
        <v>463</v>
      </c>
      <c r="B114" s="11" t="s">
        <v>464</v>
      </c>
      <c r="C114" s="1" t="s">
        <v>500</v>
      </c>
      <c r="D114" s="25">
        <v>2687</v>
      </c>
      <c r="E114" s="22">
        <v>45410</v>
      </c>
      <c r="F114" s="28">
        <v>0.80347222222222225</v>
      </c>
      <c r="G114" s="1" t="s">
        <v>503</v>
      </c>
      <c r="H114" s="11">
        <v>29</v>
      </c>
      <c r="I114" s="1">
        <v>5</v>
      </c>
      <c r="J114" s="1">
        <v>4</v>
      </c>
      <c r="K114" s="11" t="s">
        <v>25</v>
      </c>
      <c r="L114" s="1" t="s">
        <v>52</v>
      </c>
      <c r="M114" s="1" t="s">
        <v>27</v>
      </c>
      <c r="N114" s="11" t="s">
        <v>77</v>
      </c>
      <c r="O114" s="1" t="s">
        <v>29</v>
      </c>
      <c r="P114" s="11" t="s">
        <v>150</v>
      </c>
      <c r="Q114" s="30" t="s">
        <v>150</v>
      </c>
    </row>
    <row r="115" spans="1:18" ht="14" x14ac:dyDescent="0.2">
      <c r="A115" s="4" t="s">
        <v>467</v>
      </c>
      <c r="B115" s="11" t="s">
        <v>389</v>
      </c>
      <c r="C115" s="1" t="s">
        <v>500</v>
      </c>
      <c r="D115" s="25">
        <v>99</v>
      </c>
      <c r="E115" s="22">
        <v>45410</v>
      </c>
      <c r="F115" s="28">
        <v>0.81527777777777777</v>
      </c>
      <c r="G115" s="1" t="s">
        <v>503</v>
      </c>
      <c r="H115" s="11">
        <v>0</v>
      </c>
      <c r="I115" s="1">
        <v>0</v>
      </c>
      <c r="J115" s="1">
        <v>0</v>
      </c>
      <c r="K115" s="11" t="s">
        <v>25</v>
      </c>
      <c r="L115" s="1" t="s">
        <v>52</v>
      </c>
      <c r="M115" s="1" t="s">
        <v>522</v>
      </c>
      <c r="N115" s="11" t="s">
        <v>77</v>
      </c>
      <c r="O115" s="1" t="s">
        <v>29</v>
      </c>
      <c r="P115" s="11" t="s">
        <v>150</v>
      </c>
      <c r="Q115" s="30" t="s">
        <v>150</v>
      </c>
    </row>
    <row r="116" spans="1:18" ht="14" x14ac:dyDescent="0.2">
      <c r="A116" s="4" t="s">
        <v>470</v>
      </c>
      <c r="B116" s="11" t="s">
        <v>471</v>
      </c>
      <c r="C116" s="1" t="s">
        <v>500</v>
      </c>
      <c r="D116" s="25">
        <v>97</v>
      </c>
      <c r="E116" s="22">
        <v>45410</v>
      </c>
      <c r="F116" s="28">
        <v>0.84583333333333333</v>
      </c>
      <c r="G116" s="1" t="s">
        <v>34</v>
      </c>
      <c r="H116" s="11">
        <v>2</v>
      </c>
      <c r="I116" s="1">
        <v>2</v>
      </c>
      <c r="J116" s="1">
        <v>1</v>
      </c>
      <c r="K116" s="11" t="s">
        <v>25</v>
      </c>
      <c r="L116" s="1" t="s">
        <v>80</v>
      </c>
      <c r="M116" s="1" t="s">
        <v>27</v>
      </c>
      <c r="N116" s="11" t="s">
        <v>527</v>
      </c>
      <c r="O116" s="1" t="s">
        <v>29</v>
      </c>
      <c r="P116" s="11" t="s">
        <v>150</v>
      </c>
      <c r="Q116" s="30" t="s">
        <v>150</v>
      </c>
    </row>
    <row r="117" spans="1:18" ht="14" x14ac:dyDescent="0.2">
      <c r="A117" s="4" t="s">
        <v>472</v>
      </c>
      <c r="B117" s="11" t="s">
        <v>473</v>
      </c>
      <c r="C117" s="1" t="s">
        <v>500</v>
      </c>
      <c r="D117" s="25">
        <v>278</v>
      </c>
      <c r="E117" s="22">
        <v>45410</v>
      </c>
      <c r="F117" s="28">
        <v>0.87222222222222223</v>
      </c>
      <c r="G117" s="1" t="s">
        <v>503</v>
      </c>
      <c r="H117" s="11">
        <v>0</v>
      </c>
      <c r="I117" s="1">
        <v>0</v>
      </c>
      <c r="J117" s="1">
        <v>0</v>
      </c>
      <c r="K117" s="11" t="s">
        <v>25</v>
      </c>
      <c r="L117" s="1" t="s">
        <v>80</v>
      </c>
      <c r="M117" s="1" t="s">
        <v>27</v>
      </c>
      <c r="N117" s="11" t="s">
        <v>77</v>
      </c>
      <c r="O117" s="1" t="s">
        <v>29</v>
      </c>
      <c r="P117" s="11" t="s">
        <v>150</v>
      </c>
      <c r="Q117" s="30" t="s">
        <v>150</v>
      </c>
    </row>
    <row r="118" spans="1:18" ht="14" x14ac:dyDescent="0.2">
      <c r="A118" s="3" t="s">
        <v>474</v>
      </c>
      <c r="B118" s="11" t="s">
        <v>475</v>
      </c>
      <c r="C118" s="1" t="s">
        <v>500</v>
      </c>
      <c r="D118" s="25">
        <v>169</v>
      </c>
      <c r="E118" s="22">
        <v>45410</v>
      </c>
      <c r="F118" s="28">
        <v>0.90486111111111112</v>
      </c>
      <c r="G118" s="1" t="s">
        <v>503</v>
      </c>
      <c r="H118" s="11">
        <v>0</v>
      </c>
      <c r="I118" s="1">
        <v>0</v>
      </c>
      <c r="J118" s="1">
        <v>1</v>
      </c>
      <c r="K118" s="11" t="s">
        <v>25</v>
      </c>
      <c r="L118" s="1" t="s">
        <v>26</v>
      </c>
      <c r="M118" s="1" t="s">
        <v>27</v>
      </c>
      <c r="N118" s="11" t="s">
        <v>476</v>
      </c>
      <c r="O118" s="1" t="s">
        <v>29</v>
      </c>
      <c r="P118" s="11" t="s">
        <v>150</v>
      </c>
      <c r="Q118" s="30" t="s">
        <v>150</v>
      </c>
    </row>
    <row r="119" spans="1:18" ht="14" x14ac:dyDescent="0.2">
      <c r="A119" s="4" t="s">
        <v>477</v>
      </c>
      <c r="B119" s="11" t="s">
        <v>478</v>
      </c>
      <c r="C119" s="1" t="s">
        <v>500</v>
      </c>
      <c r="D119" s="25">
        <v>1037</v>
      </c>
      <c r="E119" s="22">
        <v>45410</v>
      </c>
      <c r="F119" s="28">
        <v>0.90486111111111112</v>
      </c>
      <c r="G119" s="1" t="s">
        <v>479</v>
      </c>
      <c r="H119" s="11">
        <v>2</v>
      </c>
      <c r="I119" s="1">
        <v>0</v>
      </c>
      <c r="J119" s="1">
        <v>0</v>
      </c>
      <c r="K119" s="11" t="s">
        <v>25</v>
      </c>
      <c r="L119" s="1" t="s">
        <v>26</v>
      </c>
      <c r="M119" s="1" t="s">
        <v>27</v>
      </c>
      <c r="N119" s="11" t="s">
        <v>77</v>
      </c>
      <c r="O119" s="1" t="s">
        <v>29</v>
      </c>
      <c r="P119" s="11" t="s">
        <v>150</v>
      </c>
      <c r="Q119" s="30" t="s">
        <v>150</v>
      </c>
    </row>
    <row r="120" spans="1:18" ht="14" x14ac:dyDescent="0.2">
      <c r="A120" s="4" t="s">
        <v>480</v>
      </c>
      <c r="B120" s="11" t="s">
        <v>481</v>
      </c>
      <c r="C120" s="1" t="s">
        <v>500</v>
      </c>
      <c r="D120" s="25">
        <v>1092</v>
      </c>
      <c r="E120" s="22">
        <v>45410</v>
      </c>
      <c r="F120" s="28">
        <v>0.9458333333333333</v>
      </c>
      <c r="G120" s="1" t="s">
        <v>6</v>
      </c>
      <c r="H120" s="11">
        <v>0</v>
      </c>
      <c r="I120" s="1">
        <v>0</v>
      </c>
      <c r="J120" s="1">
        <v>0</v>
      </c>
      <c r="K120" s="11" t="s">
        <v>25</v>
      </c>
      <c r="L120" s="1" t="s">
        <v>26</v>
      </c>
      <c r="M120" s="1" t="s">
        <v>523</v>
      </c>
      <c r="N120" s="11" t="s">
        <v>77</v>
      </c>
      <c r="O120" s="1" t="s">
        <v>29</v>
      </c>
      <c r="P120" s="11" t="s">
        <v>150</v>
      </c>
      <c r="Q120" s="30" t="s">
        <v>150</v>
      </c>
    </row>
    <row r="121" spans="1:18" ht="14" x14ac:dyDescent="0.2">
      <c r="A121" s="4" t="s">
        <v>482</v>
      </c>
      <c r="B121" s="11" t="s">
        <v>483</v>
      </c>
      <c r="C121" s="1" t="s">
        <v>500</v>
      </c>
      <c r="D121" s="25">
        <v>39</v>
      </c>
      <c r="E121" s="22">
        <v>45410</v>
      </c>
      <c r="F121" s="28">
        <v>0.96180555555555558</v>
      </c>
      <c r="G121" s="1" t="s">
        <v>503</v>
      </c>
      <c r="H121" s="11">
        <v>1</v>
      </c>
      <c r="I121" s="1">
        <v>0</v>
      </c>
      <c r="J121" s="1">
        <v>0</v>
      </c>
      <c r="K121" s="11" t="s">
        <v>25</v>
      </c>
      <c r="L121" s="1" t="s">
        <v>80</v>
      </c>
      <c r="M121" s="1" t="s">
        <v>27</v>
      </c>
      <c r="N121" s="11" t="s">
        <v>527</v>
      </c>
      <c r="O121" s="1" t="s">
        <v>29</v>
      </c>
      <c r="P121" s="11" t="s">
        <v>150</v>
      </c>
      <c r="Q121" s="30" t="s">
        <v>150</v>
      </c>
    </row>
    <row r="122" spans="1:18" ht="14" x14ac:dyDescent="0.2">
      <c r="A122" s="4" t="s">
        <v>488</v>
      </c>
      <c r="B122" s="11" t="s">
        <v>489</v>
      </c>
      <c r="C122" s="1" t="s">
        <v>500</v>
      </c>
      <c r="D122" s="25">
        <v>2</v>
      </c>
      <c r="E122" s="22">
        <v>45410</v>
      </c>
      <c r="F122" s="28">
        <v>0.99097222222222225</v>
      </c>
      <c r="G122" s="1" t="s">
        <v>503</v>
      </c>
      <c r="H122" s="11">
        <v>0</v>
      </c>
      <c r="I122" s="1">
        <v>0</v>
      </c>
      <c r="J122" s="1">
        <v>0</v>
      </c>
      <c r="K122" s="11" t="s">
        <v>25</v>
      </c>
      <c r="L122" s="1" t="s">
        <v>80</v>
      </c>
      <c r="M122" s="1" t="s">
        <v>27</v>
      </c>
      <c r="N122" s="11" t="s">
        <v>77</v>
      </c>
      <c r="O122" s="1" t="s">
        <v>29</v>
      </c>
      <c r="P122" s="11" t="s">
        <v>150</v>
      </c>
      <c r="Q122" s="30" t="s">
        <v>150</v>
      </c>
    </row>
    <row r="123" spans="1:18" ht="16" x14ac:dyDescent="0.2">
      <c r="A123" s="13" t="s">
        <v>299</v>
      </c>
      <c r="B123" s="11" t="s">
        <v>300</v>
      </c>
      <c r="C123" s="1" t="s">
        <v>500</v>
      </c>
      <c r="D123" s="25">
        <v>317</v>
      </c>
      <c r="E123" s="22">
        <v>45408</v>
      </c>
      <c r="F123" s="28">
        <v>0.39583333333333331</v>
      </c>
      <c r="G123" s="1" t="s">
        <v>6</v>
      </c>
      <c r="H123" s="11">
        <v>0</v>
      </c>
      <c r="I123" s="1">
        <v>0</v>
      </c>
      <c r="J123" s="1">
        <v>0</v>
      </c>
      <c r="K123" s="11" t="s">
        <v>25</v>
      </c>
      <c r="L123" s="1" t="s">
        <v>26</v>
      </c>
      <c r="M123" s="1" t="s">
        <v>27</v>
      </c>
      <c r="N123" s="11" t="s">
        <v>77</v>
      </c>
      <c r="O123" s="1" t="s">
        <v>301</v>
      </c>
      <c r="P123" s="11" t="s">
        <v>25</v>
      </c>
      <c r="Q123" s="30" t="s">
        <v>99</v>
      </c>
      <c r="R123" s="1" t="s">
        <v>302</v>
      </c>
    </row>
    <row r="124" spans="1:18" ht="16" x14ac:dyDescent="0.2">
      <c r="A124" s="122" t="s">
        <v>412</v>
      </c>
      <c r="B124" s="11" t="s">
        <v>413</v>
      </c>
      <c r="C124" s="1" t="s">
        <v>500</v>
      </c>
      <c r="D124" s="25">
        <v>568</v>
      </c>
      <c r="E124" s="22">
        <v>45409</v>
      </c>
      <c r="F124" s="28">
        <v>0.97638888888888886</v>
      </c>
      <c r="G124" s="1" t="s">
        <v>503</v>
      </c>
      <c r="H124" s="11">
        <v>0</v>
      </c>
      <c r="I124" s="1">
        <v>0</v>
      </c>
      <c r="J124" s="1">
        <v>0</v>
      </c>
      <c r="K124" s="11" t="s">
        <v>25</v>
      </c>
      <c r="L124" s="1" t="s">
        <v>52</v>
      </c>
      <c r="M124" s="1" t="s">
        <v>519</v>
      </c>
      <c r="N124" s="11" t="s">
        <v>77</v>
      </c>
      <c r="O124" s="1" t="s">
        <v>301</v>
      </c>
      <c r="P124" s="11" t="s">
        <v>117</v>
      </c>
      <c r="Q124" s="30" t="s">
        <v>181</v>
      </c>
      <c r="R124" s="1" t="s">
        <v>301</v>
      </c>
    </row>
    <row r="125" spans="1:18" ht="16" x14ac:dyDescent="0.2">
      <c r="A125" s="18" t="s">
        <v>94</v>
      </c>
      <c r="B125" s="11" t="s">
        <v>95</v>
      </c>
      <c r="C125" s="1" t="s">
        <v>500</v>
      </c>
      <c r="D125" s="25">
        <v>79</v>
      </c>
      <c r="E125" s="22">
        <v>45406</v>
      </c>
      <c r="F125" s="28">
        <v>0.73611111111111116</v>
      </c>
      <c r="G125" s="1" t="s">
        <v>503</v>
      </c>
      <c r="H125" s="11">
        <v>0</v>
      </c>
      <c r="I125" s="1">
        <v>0</v>
      </c>
      <c r="J125" s="1">
        <v>0</v>
      </c>
      <c r="K125" s="11" t="s">
        <v>25</v>
      </c>
      <c r="L125" s="1" t="s">
        <v>80</v>
      </c>
      <c r="M125" s="1" t="s">
        <v>27</v>
      </c>
      <c r="N125" s="11" t="s">
        <v>96</v>
      </c>
      <c r="O125" s="1" t="s">
        <v>97</v>
      </c>
      <c r="P125" s="11" t="s">
        <v>98</v>
      </c>
      <c r="Q125" s="31" t="s">
        <v>99</v>
      </c>
    </row>
    <row r="126" spans="1:18" ht="16" x14ac:dyDescent="0.2">
      <c r="A126" s="18" t="s">
        <v>100</v>
      </c>
      <c r="B126" s="11" t="s">
        <v>101</v>
      </c>
      <c r="C126" s="1" t="s">
        <v>500</v>
      </c>
      <c r="D126" s="25">
        <v>7</v>
      </c>
      <c r="E126" s="22">
        <v>45406</v>
      </c>
      <c r="F126" s="28">
        <v>0.77638888888888891</v>
      </c>
      <c r="G126" s="1" t="s">
        <v>503</v>
      </c>
      <c r="H126" s="11">
        <v>0</v>
      </c>
      <c r="I126" s="1">
        <v>0</v>
      </c>
      <c r="J126" s="1">
        <v>0</v>
      </c>
      <c r="K126" s="11" t="s">
        <v>25</v>
      </c>
      <c r="L126" s="1" t="s">
        <v>80</v>
      </c>
      <c r="M126" s="1" t="s">
        <v>27</v>
      </c>
      <c r="N126" s="11" t="s">
        <v>77</v>
      </c>
      <c r="O126" s="1" t="s">
        <v>97</v>
      </c>
      <c r="P126" s="11" t="s">
        <v>102</v>
      </c>
      <c r="Q126" s="30" t="s">
        <v>458</v>
      </c>
    </row>
    <row r="127" spans="1:18" ht="16" x14ac:dyDescent="0.2">
      <c r="A127" s="13" t="s">
        <v>105</v>
      </c>
      <c r="B127" s="11" t="s">
        <v>106</v>
      </c>
      <c r="C127" s="1" t="s">
        <v>500</v>
      </c>
      <c r="D127" s="25">
        <v>672</v>
      </c>
      <c r="E127" s="22">
        <v>45406</v>
      </c>
      <c r="F127" s="28">
        <v>0.81944444444444442</v>
      </c>
      <c r="G127" s="1" t="s">
        <v>503</v>
      </c>
      <c r="H127" s="11">
        <v>1</v>
      </c>
      <c r="I127" s="1">
        <v>0</v>
      </c>
      <c r="J127" s="1">
        <v>0</v>
      </c>
      <c r="K127" s="11" t="s">
        <v>25</v>
      </c>
      <c r="L127" s="1" t="s">
        <v>52</v>
      </c>
      <c r="M127" s="1" t="s">
        <v>27</v>
      </c>
      <c r="N127" s="11" t="s">
        <v>28</v>
      </c>
      <c r="O127" s="1" t="s">
        <v>97</v>
      </c>
      <c r="P127" s="11" t="s">
        <v>107</v>
      </c>
      <c r="Q127" s="30" t="s">
        <v>99</v>
      </c>
    </row>
    <row r="128" spans="1:18" ht="16" x14ac:dyDescent="0.2">
      <c r="A128" s="13" t="s">
        <v>108</v>
      </c>
      <c r="B128" s="11" t="s">
        <v>109</v>
      </c>
      <c r="C128" s="1" t="s">
        <v>500</v>
      </c>
      <c r="D128" s="25">
        <v>127</v>
      </c>
      <c r="E128" s="22">
        <v>45406</v>
      </c>
      <c r="F128" s="28">
        <v>0.82430555555555551</v>
      </c>
      <c r="G128" s="1" t="s">
        <v>503</v>
      </c>
      <c r="H128" s="11">
        <v>8</v>
      </c>
      <c r="I128" s="1">
        <v>1</v>
      </c>
      <c r="J128" s="1">
        <v>0</v>
      </c>
      <c r="K128" s="11" t="s">
        <v>25</v>
      </c>
      <c r="L128" s="1" t="s">
        <v>80</v>
      </c>
      <c r="M128" s="1" t="s">
        <v>27</v>
      </c>
      <c r="N128" s="11" t="s">
        <v>77</v>
      </c>
      <c r="O128" s="1" t="s">
        <v>97</v>
      </c>
      <c r="P128" s="11" t="s">
        <v>98</v>
      </c>
      <c r="Q128" s="31" t="s">
        <v>110</v>
      </c>
      <c r="R128" s="1" t="s">
        <v>111</v>
      </c>
    </row>
    <row r="129" spans="1:18" ht="16" x14ac:dyDescent="0.2">
      <c r="A129" s="13" t="s">
        <v>112</v>
      </c>
      <c r="B129" s="11" t="s">
        <v>113</v>
      </c>
      <c r="C129" s="1" t="s">
        <v>500</v>
      </c>
      <c r="D129" s="25">
        <v>449</v>
      </c>
      <c r="E129" s="22">
        <v>45406</v>
      </c>
      <c r="F129" s="28">
        <v>0.82499999999999996</v>
      </c>
      <c r="G129" s="1" t="s">
        <v>6</v>
      </c>
      <c r="H129" s="11">
        <v>0</v>
      </c>
      <c r="I129" s="1">
        <v>0</v>
      </c>
      <c r="J129" s="1">
        <v>0</v>
      </c>
      <c r="K129" s="11" t="s">
        <v>25</v>
      </c>
      <c r="L129" s="1" t="s">
        <v>80</v>
      </c>
      <c r="M129" s="1" t="s">
        <v>27</v>
      </c>
      <c r="N129" s="11" t="s">
        <v>77</v>
      </c>
      <c r="O129" s="1" t="s">
        <v>97</v>
      </c>
      <c r="P129" s="11" t="s">
        <v>114</v>
      </c>
      <c r="Q129" s="30" t="s">
        <v>99</v>
      </c>
    </row>
    <row r="130" spans="1:18" ht="16" x14ac:dyDescent="0.2">
      <c r="A130" s="13" t="s">
        <v>115</v>
      </c>
      <c r="B130" s="11" t="s">
        <v>116</v>
      </c>
      <c r="C130" s="1" t="s">
        <v>500</v>
      </c>
      <c r="D130" s="25">
        <v>116</v>
      </c>
      <c r="E130" s="22">
        <v>45406</v>
      </c>
      <c r="F130" s="28">
        <v>0.82638888888888884</v>
      </c>
      <c r="G130" s="1" t="s">
        <v>34</v>
      </c>
      <c r="H130" s="11">
        <v>0</v>
      </c>
      <c r="I130" s="1">
        <v>0</v>
      </c>
      <c r="J130" s="1">
        <v>0</v>
      </c>
      <c r="K130" s="11" t="s">
        <v>52</v>
      </c>
      <c r="L130" s="1" t="s">
        <v>52</v>
      </c>
      <c r="M130" s="1" t="s">
        <v>27</v>
      </c>
      <c r="N130" s="11" t="s">
        <v>28</v>
      </c>
      <c r="O130" s="17" t="s">
        <v>97</v>
      </c>
      <c r="P130" s="16" t="s">
        <v>117</v>
      </c>
      <c r="Q130" s="31" t="s">
        <v>494</v>
      </c>
      <c r="R130" s="1" t="s">
        <v>118</v>
      </c>
    </row>
    <row r="131" spans="1:18" ht="16" x14ac:dyDescent="0.2">
      <c r="A131" s="13" t="s">
        <v>119</v>
      </c>
      <c r="B131" s="11" t="s">
        <v>120</v>
      </c>
      <c r="C131" s="1" t="s">
        <v>500</v>
      </c>
      <c r="D131" s="25">
        <v>5</v>
      </c>
      <c r="E131" s="22">
        <v>45406</v>
      </c>
      <c r="F131" s="28">
        <v>0.83611111111111114</v>
      </c>
      <c r="G131" s="1" t="s">
        <v>503</v>
      </c>
      <c r="H131" s="11">
        <v>0</v>
      </c>
      <c r="I131" s="1">
        <v>0</v>
      </c>
      <c r="J131" s="1">
        <v>0</v>
      </c>
      <c r="K131" s="11" t="s">
        <v>25</v>
      </c>
      <c r="L131" s="1" t="s">
        <v>80</v>
      </c>
      <c r="M131" s="1" t="s">
        <v>27</v>
      </c>
      <c r="N131" s="11" t="s">
        <v>77</v>
      </c>
      <c r="O131" s="1" t="s">
        <v>97</v>
      </c>
      <c r="P131" s="11" t="s">
        <v>121</v>
      </c>
      <c r="Q131" s="30" t="s">
        <v>99</v>
      </c>
      <c r="R131" s="1" t="s">
        <v>122</v>
      </c>
    </row>
    <row r="132" spans="1:18" ht="16" x14ac:dyDescent="0.2">
      <c r="A132" s="13" t="s">
        <v>136</v>
      </c>
      <c r="B132" s="11" t="s">
        <v>137</v>
      </c>
      <c r="C132" s="1" t="s">
        <v>500</v>
      </c>
      <c r="D132" s="25">
        <v>39</v>
      </c>
      <c r="E132" s="22">
        <v>45406</v>
      </c>
      <c r="F132" s="28">
        <v>0.88402777777777775</v>
      </c>
      <c r="G132" s="1" t="s">
        <v>503</v>
      </c>
      <c r="H132" s="11">
        <v>0</v>
      </c>
      <c r="I132" s="1">
        <v>0</v>
      </c>
      <c r="J132" s="1">
        <v>0</v>
      </c>
      <c r="K132" s="11" t="s">
        <v>80</v>
      </c>
      <c r="L132" s="1" t="s">
        <v>80</v>
      </c>
      <c r="M132" s="1" t="s">
        <v>27</v>
      </c>
      <c r="N132" s="11" t="s">
        <v>77</v>
      </c>
      <c r="O132" s="1" t="s">
        <v>97</v>
      </c>
      <c r="P132" s="11" t="s">
        <v>98</v>
      </c>
      <c r="Q132" s="31" t="s">
        <v>99</v>
      </c>
    </row>
    <row r="133" spans="1:18" ht="16" x14ac:dyDescent="0.2">
      <c r="A133" s="13" t="s">
        <v>138</v>
      </c>
      <c r="B133" s="11" t="s">
        <v>139</v>
      </c>
      <c r="C133" s="1" t="s">
        <v>500</v>
      </c>
      <c r="D133" s="25">
        <v>50</v>
      </c>
      <c r="E133" s="22">
        <v>45406</v>
      </c>
      <c r="F133" s="28">
        <v>0.88888888888888884</v>
      </c>
      <c r="G133" s="1" t="s">
        <v>503</v>
      </c>
      <c r="H133" s="11">
        <v>124</v>
      </c>
      <c r="I133" s="1">
        <v>10</v>
      </c>
      <c r="J133" s="1">
        <v>9</v>
      </c>
      <c r="K133" s="11" t="s">
        <v>80</v>
      </c>
      <c r="L133" s="1" t="s">
        <v>80</v>
      </c>
      <c r="M133" s="1" t="s">
        <v>27</v>
      </c>
      <c r="N133" s="11" t="s">
        <v>77</v>
      </c>
      <c r="O133" s="1" t="s">
        <v>97</v>
      </c>
      <c r="P133" s="11" t="s">
        <v>98</v>
      </c>
      <c r="Q133" s="31" t="s">
        <v>99</v>
      </c>
    </row>
    <row r="134" spans="1:18" ht="16" x14ac:dyDescent="0.2">
      <c r="A134" s="13" t="s">
        <v>140</v>
      </c>
      <c r="B134" s="11" t="s">
        <v>141</v>
      </c>
      <c r="C134" s="1" t="s">
        <v>500</v>
      </c>
      <c r="D134" s="25">
        <v>597</v>
      </c>
      <c r="E134" s="22">
        <v>45406</v>
      </c>
      <c r="F134" s="28">
        <v>0.89444444444444449</v>
      </c>
      <c r="G134" s="1" t="s">
        <v>503</v>
      </c>
      <c r="H134" s="11">
        <v>0</v>
      </c>
      <c r="I134" s="1">
        <v>0</v>
      </c>
      <c r="J134" s="1">
        <v>0</v>
      </c>
      <c r="K134" s="11" t="s">
        <v>80</v>
      </c>
      <c r="L134" s="1" t="s">
        <v>80</v>
      </c>
      <c r="M134" s="1" t="s">
        <v>27</v>
      </c>
      <c r="N134" s="11" t="s">
        <v>77</v>
      </c>
      <c r="O134" s="1" t="s">
        <v>97</v>
      </c>
      <c r="P134" s="11" t="s">
        <v>98</v>
      </c>
      <c r="Q134" s="30" t="s">
        <v>110</v>
      </c>
    </row>
    <row r="135" spans="1:18" ht="16" x14ac:dyDescent="0.2">
      <c r="A135" s="13" t="s">
        <v>142</v>
      </c>
      <c r="B135" s="11" t="s">
        <v>143</v>
      </c>
      <c r="C135" s="1" t="s">
        <v>499</v>
      </c>
      <c r="D135" s="25">
        <v>1708</v>
      </c>
      <c r="E135" s="22">
        <v>45406</v>
      </c>
      <c r="F135" s="28">
        <v>0.89861111111111114</v>
      </c>
      <c r="G135" s="1" t="s">
        <v>34</v>
      </c>
      <c r="H135" s="11">
        <v>0</v>
      </c>
      <c r="I135" s="1">
        <v>0</v>
      </c>
      <c r="J135" s="1">
        <v>0</v>
      </c>
      <c r="K135" s="11" t="s">
        <v>25</v>
      </c>
      <c r="L135" s="1" t="s">
        <v>52</v>
      </c>
      <c r="M135" s="1" t="s">
        <v>27</v>
      </c>
      <c r="N135" s="11" t="s">
        <v>77</v>
      </c>
      <c r="O135" s="1" t="s">
        <v>97</v>
      </c>
      <c r="P135" s="11" t="s">
        <v>25</v>
      </c>
      <c r="Q135" s="30" t="s">
        <v>99</v>
      </c>
    </row>
    <row r="136" spans="1:18" ht="16" x14ac:dyDescent="0.2">
      <c r="A136" s="13" t="s">
        <v>144</v>
      </c>
      <c r="B136" s="11" t="s">
        <v>145</v>
      </c>
      <c r="C136" s="1" t="s">
        <v>500</v>
      </c>
      <c r="D136" s="25">
        <v>113</v>
      </c>
      <c r="E136" s="22">
        <v>45406</v>
      </c>
      <c r="F136" s="28">
        <v>0.91388888888888886</v>
      </c>
      <c r="G136" s="1" t="s">
        <v>503</v>
      </c>
      <c r="H136" s="11">
        <v>1</v>
      </c>
      <c r="I136" s="1">
        <v>0</v>
      </c>
      <c r="J136" s="1">
        <v>0</v>
      </c>
      <c r="K136" s="11" t="s">
        <v>25</v>
      </c>
      <c r="L136" s="1" t="s">
        <v>52</v>
      </c>
      <c r="M136" s="1" t="s">
        <v>508</v>
      </c>
      <c r="N136" s="11" t="s">
        <v>77</v>
      </c>
      <c r="O136" s="1" t="s">
        <v>97</v>
      </c>
      <c r="P136" s="11" t="s">
        <v>25</v>
      </c>
      <c r="Q136" s="30" t="s">
        <v>494</v>
      </c>
    </row>
    <row r="137" spans="1:18" ht="16" x14ac:dyDescent="0.2">
      <c r="A137" s="13" t="s">
        <v>146</v>
      </c>
      <c r="B137" s="11" t="s">
        <v>137</v>
      </c>
      <c r="C137" s="1" t="s">
        <v>500</v>
      </c>
      <c r="D137" s="25">
        <v>40</v>
      </c>
      <c r="E137" s="22">
        <v>45406</v>
      </c>
      <c r="F137" s="28">
        <v>0.91666666666666663</v>
      </c>
      <c r="G137" s="1" t="s">
        <v>503</v>
      </c>
      <c r="H137" s="11">
        <v>0</v>
      </c>
      <c r="I137" s="1">
        <v>0</v>
      </c>
      <c r="J137" s="1">
        <v>0</v>
      </c>
      <c r="K137" s="11" t="s">
        <v>25</v>
      </c>
      <c r="L137" s="1" t="s">
        <v>80</v>
      </c>
      <c r="M137" s="1" t="s">
        <v>27</v>
      </c>
      <c r="N137" s="11" t="s">
        <v>527</v>
      </c>
      <c r="O137" s="1" t="s">
        <v>97</v>
      </c>
      <c r="P137" s="11" t="s">
        <v>98</v>
      </c>
      <c r="Q137" s="30" t="s">
        <v>99</v>
      </c>
    </row>
    <row r="138" spans="1:18" ht="16" x14ac:dyDescent="0.2">
      <c r="A138" s="13" t="s">
        <v>152</v>
      </c>
      <c r="B138" s="11" t="s">
        <v>153</v>
      </c>
      <c r="C138" s="1" t="s">
        <v>500</v>
      </c>
      <c r="D138" s="25">
        <v>507</v>
      </c>
      <c r="E138" s="22">
        <v>45406</v>
      </c>
      <c r="F138" s="28">
        <v>0.92708333333333337</v>
      </c>
      <c r="G138" s="1" t="s">
        <v>503</v>
      </c>
      <c r="H138" s="11">
        <v>0</v>
      </c>
      <c r="I138" s="1">
        <v>0</v>
      </c>
      <c r="J138" s="1">
        <v>0</v>
      </c>
      <c r="K138" s="11" t="s">
        <v>25</v>
      </c>
      <c r="L138" s="1" t="s">
        <v>52</v>
      </c>
      <c r="M138" s="1" t="s">
        <v>27</v>
      </c>
      <c r="N138" s="11" t="s">
        <v>77</v>
      </c>
      <c r="O138" s="1" t="s">
        <v>97</v>
      </c>
      <c r="P138" s="11" t="s">
        <v>154</v>
      </c>
      <c r="Q138" s="30" t="s">
        <v>99</v>
      </c>
    </row>
    <row r="139" spans="1:18" ht="16" x14ac:dyDescent="0.2">
      <c r="A139" s="13" t="s">
        <v>155</v>
      </c>
      <c r="B139" s="11" t="s">
        <v>156</v>
      </c>
      <c r="C139" s="1" t="s">
        <v>500</v>
      </c>
      <c r="D139" s="25">
        <v>174</v>
      </c>
      <c r="E139" s="22">
        <v>45406</v>
      </c>
      <c r="F139" s="29">
        <v>0.93194444444444446</v>
      </c>
      <c r="G139" s="1" t="s">
        <v>503</v>
      </c>
      <c r="H139" s="11">
        <v>1</v>
      </c>
      <c r="I139" s="1">
        <v>0</v>
      </c>
      <c r="J139" s="1">
        <v>1</v>
      </c>
      <c r="K139" s="11" t="s">
        <v>25</v>
      </c>
      <c r="L139" s="1" t="s">
        <v>80</v>
      </c>
      <c r="M139" s="1" t="s">
        <v>27</v>
      </c>
      <c r="N139" s="11" t="s">
        <v>77</v>
      </c>
      <c r="O139" s="1" t="s">
        <v>97</v>
      </c>
      <c r="P139" s="11" t="s">
        <v>25</v>
      </c>
      <c r="Q139" s="30" t="s">
        <v>181</v>
      </c>
      <c r="R139" s="1" t="s">
        <v>157</v>
      </c>
    </row>
    <row r="140" spans="1:18" ht="16" x14ac:dyDescent="0.2">
      <c r="A140" s="13" t="s">
        <v>158</v>
      </c>
      <c r="B140" s="11" t="s">
        <v>159</v>
      </c>
      <c r="C140" s="1" t="s">
        <v>500</v>
      </c>
      <c r="D140" s="25">
        <v>93</v>
      </c>
      <c r="E140" s="22">
        <v>45406</v>
      </c>
      <c r="F140" s="28">
        <v>0.93472222222222223</v>
      </c>
      <c r="G140" s="1" t="s">
        <v>503</v>
      </c>
      <c r="H140" s="11">
        <v>0</v>
      </c>
      <c r="I140" s="1">
        <v>0</v>
      </c>
      <c r="J140" s="1">
        <v>1</v>
      </c>
      <c r="K140" s="11" t="s">
        <v>25</v>
      </c>
      <c r="L140" s="1" t="s">
        <v>52</v>
      </c>
      <c r="M140" s="1" t="s">
        <v>27</v>
      </c>
      <c r="N140" s="11" t="s">
        <v>527</v>
      </c>
      <c r="O140" s="1" t="s">
        <v>97</v>
      </c>
      <c r="P140" s="11" t="s">
        <v>25</v>
      </c>
      <c r="Q140" s="30" t="s">
        <v>99</v>
      </c>
    </row>
    <row r="141" spans="1:18" ht="16" x14ac:dyDescent="0.2">
      <c r="A141" s="13" t="s">
        <v>162</v>
      </c>
      <c r="B141" s="11" t="s">
        <v>163</v>
      </c>
      <c r="C141" s="1" t="s">
        <v>500</v>
      </c>
      <c r="D141" s="25">
        <v>76</v>
      </c>
      <c r="E141" s="22">
        <v>45406</v>
      </c>
      <c r="F141" s="28">
        <v>0.96319444444444446</v>
      </c>
      <c r="G141" s="1" t="s">
        <v>503</v>
      </c>
      <c r="H141" s="11">
        <v>2</v>
      </c>
      <c r="I141" s="1">
        <v>0</v>
      </c>
      <c r="J141" s="1">
        <v>1</v>
      </c>
      <c r="K141" s="11" t="s">
        <v>25</v>
      </c>
      <c r="L141" s="1" t="s">
        <v>80</v>
      </c>
      <c r="M141" s="1" t="s">
        <v>27</v>
      </c>
      <c r="N141" s="11" t="s">
        <v>77</v>
      </c>
      <c r="O141" s="1" t="s">
        <v>97</v>
      </c>
      <c r="P141" s="11" t="s">
        <v>98</v>
      </c>
      <c r="Q141" s="30" t="s">
        <v>99</v>
      </c>
    </row>
    <row r="142" spans="1:18" ht="16" x14ac:dyDescent="0.2">
      <c r="A142" s="13" t="s">
        <v>164</v>
      </c>
      <c r="B142" s="11" t="s">
        <v>165</v>
      </c>
      <c r="C142" s="1" t="s">
        <v>499</v>
      </c>
      <c r="D142" s="25">
        <v>9317</v>
      </c>
      <c r="E142" s="22">
        <v>45406</v>
      </c>
      <c r="F142" s="28">
        <v>0.97152777777777777</v>
      </c>
      <c r="G142" s="1" t="s">
        <v>503</v>
      </c>
      <c r="H142" s="11">
        <v>5</v>
      </c>
      <c r="I142" s="1">
        <v>2</v>
      </c>
      <c r="J142" s="1">
        <v>0</v>
      </c>
      <c r="K142" s="11" t="s">
        <v>25</v>
      </c>
      <c r="L142" s="1" t="s">
        <v>80</v>
      </c>
      <c r="M142" s="1" t="s">
        <v>27</v>
      </c>
      <c r="N142" s="11" t="s">
        <v>527</v>
      </c>
      <c r="O142" s="1" t="s">
        <v>97</v>
      </c>
      <c r="P142" s="11" t="s">
        <v>98</v>
      </c>
      <c r="Q142" s="30" t="s">
        <v>458</v>
      </c>
    </row>
    <row r="143" spans="1:18" ht="16" x14ac:dyDescent="0.2">
      <c r="A143" s="13" t="s">
        <v>166</v>
      </c>
      <c r="B143" s="11" t="s">
        <v>167</v>
      </c>
      <c r="C143" s="1" t="s">
        <v>500</v>
      </c>
      <c r="D143" s="25">
        <v>20</v>
      </c>
      <c r="E143" s="22">
        <v>45406</v>
      </c>
      <c r="F143" s="28">
        <v>0.97291666666666665</v>
      </c>
      <c r="G143" s="1" t="s">
        <v>503</v>
      </c>
      <c r="H143" s="11">
        <v>1</v>
      </c>
      <c r="I143" s="1">
        <v>0</v>
      </c>
      <c r="J143" s="1">
        <v>0</v>
      </c>
      <c r="K143" s="11" t="s">
        <v>25</v>
      </c>
      <c r="L143" s="1" t="s">
        <v>80</v>
      </c>
      <c r="M143" s="1" t="s">
        <v>27</v>
      </c>
      <c r="N143" s="11" t="s">
        <v>77</v>
      </c>
      <c r="O143" s="1" t="s">
        <v>97</v>
      </c>
      <c r="P143" s="11" t="s">
        <v>98</v>
      </c>
      <c r="Q143" s="30" t="s">
        <v>99</v>
      </c>
      <c r="R143" s="1" t="s">
        <v>168</v>
      </c>
    </row>
    <row r="144" spans="1:18" ht="16" x14ac:dyDescent="0.2">
      <c r="A144" s="13" t="s">
        <v>175</v>
      </c>
      <c r="B144" s="11" t="s">
        <v>176</v>
      </c>
      <c r="C144" s="1" t="s">
        <v>500</v>
      </c>
      <c r="D144" s="25">
        <v>402</v>
      </c>
      <c r="E144" s="22">
        <v>45407</v>
      </c>
      <c r="F144" s="28">
        <v>0.28611111111111109</v>
      </c>
      <c r="G144" s="1" t="s">
        <v>503</v>
      </c>
      <c r="H144" s="11">
        <v>1</v>
      </c>
      <c r="I144" s="1">
        <v>0</v>
      </c>
      <c r="J144" s="1">
        <v>0</v>
      </c>
      <c r="K144" s="11" t="s">
        <v>25</v>
      </c>
      <c r="L144" s="1" t="s">
        <v>52</v>
      </c>
      <c r="M144" s="1" t="s">
        <v>27</v>
      </c>
      <c r="N144" s="11" t="s">
        <v>77</v>
      </c>
      <c r="O144" s="1" t="s">
        <v>97</v>
      </c>
      <c r="P144" s="11" t="s">
        <v>25</v>
      </c>
      <c r="Q144" s="30" t="s">
        <v>99</v>
      </c>
    </row>
    <row r="145" spans="1:18" ht="16" x14ac:dyDescent="0.2">
      <c r="A145" s="13" t="s">
        <v>177</v>
      </c>
      <c r="B145" s="11" t="s">
        <v>178</v>
      </c>
      <c r="C145" s="1" t="s">
        <v>500</v>
      </c>
      <c r="D145" s="25">
        <v>75</v>
      </c>
      <c r="E145" s="22">
        <v>45407</v>
      </c>
      <c r="F145" s="28">
        <v>0.29305555555555557</v>
      </c>
      <c r="G145" s="1" t="s">
        <v>503</v>
      </c>
      <c r="H145" s="11">
        <v>2</v>
      </c>
      <c r="I145" s="1">
        <v>1</v>
      </c>
      <c r="J145" s="1">
        <v>0</v>
      </c>
      <c r="K145" s="11" t="s">
        <v>25</v>
      </c>
      <c r="L145" s="1" t="s">
        <v>52</v>
      </c>
      <c r="M145" s="1" t="s">
        <v>27</v>
      </c>
      <c r="N145" s="11" t="s">
        <v>77</v>
      </c>
      <c r="O145" s="1" t="s">
        <v>97</v>
      </c>
      <c r="P145" s="11" t="s">
        <v>25</v>
      </c>
      <c r="Q145" s="30" t="s">
        <v>99</v>
      </c>
    </row>
    <row r="146" spans="1:18" ht="16" x14ac:dyDescent="0.2">
      <c r="A146" s="13" t="s">
        <v>179</v>
      </c>
      <c r="B146" s="11" t="s">
        <v>180</v>
      </c>
      <c r="C146" s="1" t="s">
        <v>500</v>
      </c>
      <c r="D146" s="25">
        <v>59</v>
      </c>
      <c r="E146" s="22">
        <v>45407</v>
      </c>
      <c r="F146" s="28">
        <v>0.3527777777777778</v>
      </c>
      <c r="G146" s="1" t="s">
        <v>502</v>
      </c>
      <c r="H146" s="11">
        <v>0</v>
      </c>
      <c r="I146" s="1">
        <v>0</v>
      </c>
      <c r="J146" s="1">
        <v>0</v>
      </c>
      <c r="K146" s="11" t="s">
        <v>25</v>
      </c>
      <c r="L146" s="1" t="s">
        <v>80</v>
      </c>
      <c r="M146" s="1" t="s">
        <v>27</v>
      </c>
      <c r="N146" s="11" t="s">
        <v>77</v>
      </c>
      <c r="O146" s="1" t="s">
        <v>97</v>
      </c>
      <c r="P146" s="11" t="s">
        <v>98</v>
      </c>
      <c r="Q146" s="30" t="s">
        <v>181</v>
      </c>
      <c r="R146" s="1" t="s">
        <v>182</v>
      </c>
    </row>
    <row r="147" spans="1:18" ht="16" x14ac:dyDescent="0.2">
      <c r="A147" s="13" t="s">
        <v>183</v>
      </c>
      <c r="B147" s="11" t="s">
        <v>184</v>
      </c>
      <c r="C147" s="1" t="s">
        <v>500</v>
      </c>
      <c r="D147" s="25">
        <v>194</v>
      </c>
      <c r="E147" s="22">
        <v>45407</v>
      </c>
      <c r="F147" s="28">
        <v>0.35972222222222222</v>
      </c>
      <c r="G147" s="1" t="s">
        <v>503</v>
      </c>
      <c r="H147" s="11">
        <v>5</v>
      </c>
      <c r="I147" s="1">
        <v>1</v>
      </c>
      <c r="J147" s="1">
        <v>0</v>
      </c>
      <c r="K147" s="11" t="s">
        <v>25</v>
      </c>
      <c r="L147" s="1" t="s">
        <v>52</v>
      </c>
      <c r="M147" s="1" t="s">
        <v>27</v>
      </c>
      <c r="N147" s="11" t="s">
        <v>77</v>
      </c>
      <c r="O147" s="1" t="s">
        <v>97</v>
      </c>
      <c r="P147" s="11" t="s">
        <v>25</v>
      </c>
      <c r="Q147" s="30" t="s">
        <v>99</v>
      </c>
    </row>
    <row r="148" spans="1:18" ht="16" x14ac:dyDescent="0.2">
      <c r="A148" s="13" t="s">
        <v>187</v>
      </c>
      <c r="B148" s="11" t="s">
        <v>188</v>
      </c>
      <c r="C148" s="1" t="s">
        <v>500</v>
      </c>
      <c r="D148" s="25">
        <v>23700</v>
      </c>
      <c r="E148" s="22">
        <v>45407</v>
      </c>
      <c r="F148" s="28">
        <v>0.41458333333333336</v>
      </c>
      <c r="G148" s="1" t="s">
        <v>502</v>
      </c>
      <c r="H148" s="11">
        <v>134</v>
      </c>
      <c r="I148" s="1">
        <v>44</v>
      </c>
      <c r="J148" s="1">
        <v>11</v>
      </c>
      <c r="K148" s="11" t="s">
        <v>25</v>
      </c>
      <c r="L148" s="1" t="s">
        <v>52</v>
      </c>
      <c r="M148" s="1" t="s">
        <v>27</v>
      </c>
      <c r="N148" s="11" t="s">
        <v>527</v>
      </c>
      <c r="O148" s="1" t="s">
        <v>97</v>
      </c>
      <c r="P148" s="11" t="s">
        <v>25</v>
      </c>
      <c r="Q148" s="30" t="s">
        <v>99</v>
      </c>
    </row>
    <row r="149" spans="1:18" ht="16" x14ac:dyDescent="0.2">
      <c r="A149" s="13" t="s">
        <v>194</v>
      </c>
      <c r="B149" s="11" t="s">
        <v>195</v>
      </c>
      <c r="C149" s="1" t="s">
        <v>500</v>
      </c>
      <c r="D149" s="25">
        <v>3968</v>
      </c>
      <c r="E149" s="22">
        <v>45407</v>
      </c>
      <c r="F149" s="28">
        <v>0.42986111111111114</v>
      </c>
      <c r="G149" s="1" t="s">
        <v>503</v>
      </c>
      <c r="H149" s="11">
        <v>0</v>
      </c>
      <c r="I149" s="1">
        <v>0</v>
      </c>
      <c r="J149" s="1">
        <v>0</v>
      </c>
      <c r="K149" s="11" t="s">
        <v>25</v>
      </c>
      <c r="L149" s="1" t="s">
        <v>26</v>
      </c>
      <c r="M149" s="1" t="s">
        <v>27</v>
      </c>
      <c r="N149" s="11" t="s">
        <v>77</v>
      </c>
      <c r="O149" s="1" t="s">
        <v>97</v>
      </c>
      <c r="P149" s="11" t="s">
        <v>25</v>
      </c>
      <c r="Q149" s="30" t="s">
        <v>99</v>
      </c>
    </row>
    <row r="150" spans="1:18" ht="16" x14ac:dyDescent="0.2">
      <c r="A150" s="13" t="s">
        <v>196</v>
      </c>
      <c r="B150" s="11" t="s">
        <v>197</v>
      </c>
      <c r="C150" s="1" t="s">
        <v>500</v>
      </c>
      <c r="D150" s="25">
        <v>19100</v>
      </c>
      <c r="E150" s="22">
        <v>45407</v>
      </c>
      <c r="F150" s="28">
        <v>0.43611111111111112</v>
      </c>
      <c r="G150" s="1" t="s">
        <v>34</v>
      </c>
      <c r="H150" s="11">
        <v>6</v>
      </c>
      <c r="I150" s="1">
        <v>3</v>
      </c>
      <c r="J150" s="1">
        <v>2</v>
      </c>
      <c r="K150" s="11" t="s">
        <v>25</v>
      </c>
      <c r="L150" s="1" t="s">
        <v>52</v>
      </c>
      <c r="M150" s="1" t="s">
        <v>27</v>
      </c>
      <c r="N150" s="11" t="s">
        <v>77</v>
      </c>
      <c r="O150" s="1" t="s">
        <v>97</v>
      </c>
      <c r="P150" s="11" t="s">
        <v>25</v>
      </c>
      <c r="Q150" s="30" t="s">
        <v>99</v>
      </c>
      <c r="R150" s="1" t="s">
        <v>151</v>
      </c>
    </row>
    <row r="151" spans="1:18" ht="16" x14ac:dyDescent="0.2">
      <c r="A151" s="13" t="s">
        <v>202</v>
      </c>
      <c r="B151" s="11" t="s">
        <v>203</v>
      </c>
      <c r="C151" s="1" t="s">
        <v>500</v>
      </c>
      <c r="D151" s="25">
        <v>118</v>
      </c>
      <c r="E151" s="22">
        <v>45407</v>
      </c>
      <c r="F151" s="28">
        <v>0.44930555555555557</v>
      </c>
      <c r="G151" s="1" t="s">
        <v>34</v>
      </c>
      <c r="H151" s="11">
        <v>0</v>
      </c>
      <c r="I151" s="1">
        <v>0</v>
      </c>
      <c r="J151" s="1">
        <v>0</v>
      </c>
      <c r="K151" s="11" t="s">
        <v>25</v>
      </c>
      <c r="L151" s="1" t="s">
        <v>52</v>
      </c>
      <c r="M151" s="1" t="s">
        <v>27</v>
      </c>
      <c r="N151" s="11" t="s">
        <v>77</v>
      </c>
      <c r="O151" s="1" t="s">
        <v>97</v>
      </c>
      <c r="P151" s="11" t="s">
        <v>25</v>
      </c>
      <c r="Q151" s="30" t="s">
        <v>99</v>
      </c>
    </row>
    <row r="152" spans="1:18" ht="16" x14ac:dyDescent="0.2">
      <c r="A152" s="13" t="s">
        <v>219</v>
      </c>
      <c r="B152" s="11" t="s">
        <v>220</v>
      </c>
      <c r="C152" s="1" t="s">
        <v>500</v>
      </c>
      <c r="D152" s="25">
        <v>961</v>
      </c>
      <c r="E152" s="22">
        <v>45407</v>
      </c>
      <c r="F152" s="28">
        <v>0.49444444444444446</v>
      </c>
      <c r="G152" s="1" t="s">
        <v>503</v>
      </c>
      <c r="H152" s="11">
        <v>0</v>
      </c>
      <c r="I152" s="1">
        <v>0</v>
      </c>
      <c r="J152" s="1">
        <v>1</v>
      </c>
      <c r="K152" s="11" t="s">
        <v>25</v>
      </c>
      <c r="L152" s="1" t="s">
        <v>80</v>
      </c>
      <c r="M152" s="1" t="s">
        <v>27</v>
      </c>
      <c r="N152" s="11" t="s">
        <v>77</v>
      </c>
      <c r="O152" s="1" t="s">
        <v>97</v>
      </c>
      <c r="P152" s="11" t="s">
        <v>221</v>
      </c>
      <c r="Q152" s="30" t="s">
        <v>99</v>
      </c>
    </row>
    <row r="153" spans="1:18" ht="16" x14ac:dyDescent="0.2">
      <c r="A153" s="13" t="s">
        <v>222</v>
      </c>
      <c r="B153" s="11" t="s">
        <v>223</v>
      </c>
      <c r="C153" s="1" t="s">
        <v>500</v>
      </c>
      <c r="D153" s="25">
        <v>281</v>
      </c>
      <c r="E153" s="22">
        <v>45407</v>
      </c>
      <c r="F153" s="28">
        <v>0.5083333333333333</v>
      </c>
      <c r="G153" s="1" t="s">
        <v>503</v>
      </c>
      <c r="H153" s="11">
        <v>0</v>
      </c>
      <c r="I153" s="1">
        <v>1</v>
      </c>
      <c r="J153" s="1">
        <v>1</v>
      </c>
      <c r="K153" s="11" t="s">
        <v>25</v>
      </c>
      <c r="L153" s="1" t="s">
        <v>80</v>
      </c>
      <c r="M153" s="1" t="s">
        <v>27</v>
      </c>
      <c r="N153" s="11" t="s">
        <v>77</v>
      </c>
      <c r="O153" s="1" t="s">
        <v>97</v>
      </c>
      <c r="P153" s="11" t="s">
        <v>224</v>
      </c>
      <c r="Q153" s="30" t="s">
        <v>225</v>
      </c>
    </row>
    <row r="154" spans="1:18" ht="16" x14ac:dyDescent="0.2">
      <c r="A154" s="13" t="s">
        <v>228</v>
      </c>
      <c r="B154" s="11" t="s">
        <v>229</v>
      </c>
      <c r="C154" s="1" t="s">
        <v>500</v>
      </c>
      <c r="D154" s="25">
        <v>1059</v>
      </c>
      <c r="E154" s="22">
        <v>45407</v>
      </c>
      <c r="F154" s="28">
        <v>0.5444444444444444</v>
      </c>
      <c r="G154" s="1" t="s">
        <v>503</v>
      </c>
      <c r="H154" s="11">
        <v>0</v>
      </c>
      <c r="I154" s="1">
        <v>0</v>
      </c>
      <c r="J154" s="1">
        <v>0</v>
      </c>
      <c r="K154" s="11" t="s">
        <v>25</v>
      </c>
      <c r="L154" s="1" t="s">
        <v>26</v>
      </c>
      <c r="M154" s="1" t="s">
        <v>27</v>
      </c>
      <c r="N154" s="11" t="s">
        <v>77</v>
      </c>
      <c r="O154" s="1" t="s">
        <v>97</v>
      </c>
      <c r="P154" s="11" t="s">
        <v>25</v>
      </c>
      <c r="Q154" s="30" t="s">
        <v>25</v>
      </c>
    </row>
    <row r="155" spans="1:18" ht="16" x14ac:dyDescent="0.2">
      <c r="A155" s="13" t="s">
        <v>234</v>
      </c>
      <c r="B155" s="11" t="s">
        <v>235</v>
      </c>
      <c r="C155" s="1" t="s">
        <v>500</v>
      </c>
      <c r="D155" s="25">
        <v>278</v>
      </c>
      <c r="E155" s="22">
        <v>45407</v>
      </c>
      <c r="F155" s="28">
        <v>0.57777777777777772</v>
      </c>
      <c r="G155" s="1" t="s">
        <v>502</v>
      </c>
      <c r="H155" s="11">
        <v>0</v>
      </c>
      <c r="I155" s="1">
        <v>0</v>
      </c>
      <c r="J155" s="1">
        <v>0</v>
      </c>
      <c r="K155" s="11" t="s">
        <v>25</v>
      </c>
      <c r="L155" s="1" t="s">
        <v>26</v>
      </c>
      <c r="M155" s="1" t="s">
        <v>27</v>
      </c>
      <c r="N155" s="11" t="s">
        <v>77</v>
      </c>
      <c r="O155" s="1" t="s">
        <v>97</v>
      </c>
      <c r="P155" s="11" t="s">
        <v>236</v>
      </c>
      <c r="Q155" s="30" t="s">
        <v>99</v>
      </c>
    </row>
    <row r="156" spans="1:18" ht="16" x14ac:dyDescent="0.2">
      <c r="A156" s="13" t="s">
        <v>240</v>
      </c>
      <c r="B156" s="11" t="s">
        <v>241</v>
      </c>
      <c r="C156" s="1" t="s">
        <v>500</v>
      </c>
      <c r="D156" s="25">
        <v>2</v>
      </c>
      <c r="E156" s="22">
        <v>45407</v>
      </c>
      <c r="F156" s="28">
        <v>0.61041666666666672</v>
      </c>
      <c r="G156" s="1" t="s">
        <v>503</v>
      </c>
      <c r="H156" s="11">
        <v>0</v>
      </c>
      <c r="I156" s="1">
        <v>0</v>
      </c>
      <c r="J156" s="1">
        <v>0</v>
      </c>
      <c r="K156" s="11" t="s">
        <v>25</v>
      </c>
      <c r="L156" s="1" t="s">
        <v>52</v>
      </c>
      <c r="M156" s="1" t="s">
        <v>27</v>
      </c>
      <c r="N156" s="11" t="s">
        <v>77</v>
      </c>
      <c r="O156" s="1" t="s">
        <v>97</v>
      </c>
      <c r="P156" s="11" t="s">
        <v>236</v>
      </c>
      <c r="Q156" s="30" t="s">
        <v>99</v>
      </c>
    </row>
    <row r="157" spans="1:18" ht="16" x14ac:dyDescent="0.2">
      <c r="A157" s="13" t="s">
        <v>253</v>
      </c>
      <c r="B157" s="11" t="s">
        <v>254</v>
      </c>
      <c r="C157" s="1" t="s">
        <v>500</v>
      </c>
      <c r="D157" s="25">
        <v>352</v>
      </c>
      <c r="E157" s="22">
        <v>45407</v>
      </c>
      <c r="F157" s="28">
        <v>0.69722222222222219</v>
      </c>
      <c r="G157" s="1" t="s">
        <v>503</v>
      </c>
      <c r="H157" s="11">
        <v>0</v>
      </c>
      <c r="I157" s="1">
        <v>0</v>
      </c>
      <c r="J157" s="1">
        <v>1</v>
      </c>
      <c r="K157" s="11" t="s">
        <v>52</v>
      </c>
      <c r="L157" s="1" t="s">
        <v>52</v>
      </c>
      <c r="M157" s="1" t="s">
        <v>27</v>
      </c>
      <c r="N157" s="11" t="s">
        <v>77</v>
      </c>
      <c r="O157" s="1" t="s">
        <v>97</v>
      </c>
      <c r="P157" s="11" t="s">
        <v>255</v>
      </c>
      <c r="Q157" s="30" t="s">
        <v>99</v>
      </c>
    </row>
    <row r="158" spans="1:18" ht="16" x14ac:dyDescent="0.2">
      <c r="A158" s="13" t="s">
        <v>261</v>
      </c>
      <c r="B158" s="11" t="s">
        <v>262</v>
      </c>
      <c r="C158" s="1" t="s">
        <v>500</v>
      </c>
      <c r="D158" s="25">
        <v>113</v>
      </c>
      <c r="E158" s="22">
        <v>45407</v>
      </c>
      <c r="F158" s="28">
        <v>0.76041666666666663</v>
      </c>
      <c r="G158" s="1" t="s">
        <v>503</v>
      </c>
      <c r="H158" s="11">
        <v>5</v>
      </c>
      <c r="I158" s="1">
        <v>0</v>
      </c>
      <c r="J158" s="1">
        <v>1</v>
      </c>
      <c r="K158" s="11" t="s">
        <v>25</v>
      </c>
      <c r="L158" s="1" t="s">
        <v>26</v>
      </c>
      <c r="M158" s="1" t="s">
        <v>27</v>
      </c>
      <c r="N158" s="11" t="s">
        <v>77</v>
      </c>
      <c r="O158" s="1" t="s">
        <v>97</v>
      </c>
      <c r="P158" s="11" t="s">
        <v>236</v>
      </c>
      <c r="Q158" s="30" t="s">
        <v>99</v>
      </c>
    </row>
    <row r="159" spans="1:18" ht="16" x14ac:dyDescent="0.2">
      <c r="A159" s="13" t="s">
        <v>263</v>
      </c>
      <c r="B159" s="11" t="s">
        <v>264</v>
      </c>
      <c r="C159" s="1" t="s">
        <v>500</v>
      </c>
      <c r="D159" s="25">
        <v>851</v>
      </c>
      <c r="E159" s="22">
        <v>45407</v>
      </c>
      <c r="F159" s="29">
        <v>0.76111111111111107</v>
      </c>
      <c r="G159" s="1" t="s">
        <v>34</v>
      </c>
      <c r="H159" s="11">
        <v>0</v>
      </c>
      <c r="I159" s="1">
        <v>0</v>
      </c>
      <c r="J159" s="1">
        <v>1</v>
      </c>
      <c r="K159" s="11" t="s">
        <v>25</v>
      </c>
      <c r="L159" s="1" t="s">
        <v>80</v>
      </c>
      <c r="M159" s="1" t="s">
        <v>27</v>
      </c>
      <c r="N159" s="11" t="s">
        <v>77</v>
      </c>
      <c r="O159" s="17" t="s">
        <v>97</v>
      </c>
      <c r="P159" s="11" t="s">
        <v>25</v>
      </c>
      <c r="Q159" s="30" t="s">
        <v>99</v>
      </c>
    </row>
    <row r="160" spans="1:18" ht="16" x14ac:dyDescent="0.2">
      <c r="A160" s="13" t="s">
        <v>283</v>
      </c>
      <c r="B160" s="11" t="s">
        <v>223</v>
      </c>
      <c r="C160" s="1" t="s">
        <v>500</v>
      </c>
      <c r="D160" s="25">
        <v>247</v>
      </c>
      <c r="E160" s="22">
        <v>45407</v>
      </c>
      <c r="F160" s="28">
        <v>0.92986111111111114</v>
      </c>
      <c r="G160" s="1" t="s">
        <v>503</v>
      </c>
      <c r="H160" s="11">
        <v>2</v>
      </c>
      <c r="I160" s="1">
        <v>0</v>
      </c>
      <c r="J160" s="1">
        <v>0</v>
      </c>
      <c r="K160" s="11" t="s">
        <v>25</v>
      </c>
      <c r="L160" s="1" t="s">
        <v>80</v>
      </c>
      <c r="M160" s="1" t="s">
        <v>27</v>
      </c>
      <c r="N160" s="11" t="s">
        <v>28</v>
      </c>
      <c r="O160" s="1" t="s">
        <v>97</v>
      </c>
      <c r="P160" s="11" t="s">
        <v>284</v>
      </c>
      <c r="Q160" s="30" t="s">
        <v>99</v>
      </c>
    </row>
    <row r="161" spans="1:18" ht="16" x14ac:dyDescent="0.2">
      <c r="A161" s="13" t="s">
        <v>285</v>
      </c>
      <c r="B161" s="11" t="s">
        <v>286</v>
      </c>
      <c r="C161" s="1" t="s">
        <v>500</v>
      </c>
      <c r="D161" s="25">
        <v>89</v>
      </c>
      <c r="E161" s="22">
        <v>45407</v>
      </c>
      <c r="F161" s="28">
        <v>0.93958333333333333</v>
      </c>
      <c r="G161" s="1" t="s">
        <v>503</v>
      </c>
      <c r="H161" s="11">
        <v>0</v>
      </c>
      <c r="I161" s="1">
        <v>0</v>
      </c>
      <c r="J161" s="1">
        <v>0</v>
      </c>
      <c r="K161" s="11" t="s">
        <v>25</v>
      </c>
      <c r="L161" s="1" t="s">
        <v>80</v>
      </c>
      <c r="M161" s="1" t="s">
        <v>27</v>
      </c>
      <c r="N161" s="11" t="s">
        <v>527</v>
      </c>
      <c r="O161" s="1" t="s">
        <v>97</v>
      </c>
      <c r="P161" s="11" t="s">
        <v>98</v>
      </c>
      <c r="Q161" s="30" t="s">
        <v>99</v>
      </c>
    </row>
    <row r="162" spans="1:18" ht="16" x14ac:dyDescent="0.2">
      <c r="A162" s="13" t="s">
        <v>287</v>
      </c>
      <c r="B162" s="11" t="s">
        <v>288</v>
      </c>
      <c r="C162" s="1" t="s">
        <v>500</v>
      </c>
      <c r="D162" s="25">
        <v>363</v>
      </c>
      <c r="E162" s="22">
        <v>45408</v>
      </c>
      <c r="F162" s="28">
        <v>0.16805555555555557</v>
      </c>
      <c r="G162" s="1" t="s">
        <v>503</v>
      </c>
      <c r="H162" s="11">
        <v>0</v>
      </c>
      <c r="I162" s="1">
        <v>0</v>
      </c>
      <c r="J162" s="1">
        <v>0</v>
      </c>
      <c r="K162" s="11" t="s">
        <v>25</v>
      </c>
      <c r="L162" s="1" t="s">
        <v>80</v>
      </c>
      <c r="M162" s="1" t="s">
        <v>27</v>
      </c>
      <c r="N162" s="11" t="s">
        <v>77</v>
      </c>
      <c r="O162" s="1" t="s">
        <v>97</v>
      </c>
      <c r="P162" s="11" t="s">
        <v>25</v>
      </c>
      <c r="Q162" s="30" t="s">
        <v>99</v>
      </c>
    </row>
    <row r="163" spans="1:18" ht="16" x14ac:dyDescent="0.2">
      <c r="A163" s="13" t="s">
        <v>292</v>
      </c>
      <c r="B163" s="11" t="s">
        <v>293</v>
      </c>
      <c r="C163" s="1" t="s">
        <v>500</v>
      </c>
      <c r="D163" s="25">
        <v>6855</v>
      </c>
      <c r="E163" s="22">
        <v>45408</v>
      </c>
      <c r="F163" s="28">
        <v>0.34236111111111112</v>
      </c>
      <c r="G163" s="1" t="s">
        <v>503</v>
      </c>
      <c r="H163" s="11">
        <v>0</v>
      </c>
      <c r="I163" s="1">
        <v>0</v>
      </c>
      <c r="J163" s="1">
        <v>0</v>
      </c>
      <c r="K163" s="11" t="s">
        <v>25</v>
      </c>
      <c r="L163" s="1" t="s">
        <v>80</v>
      </c>
      <c r="M163" s="1" t="s">
        <v>27</v>
      </c>
      <c r="N163" s="11" t="s">
        <v>527</v>
      </c>
      <c r="O163" s="1" t="s">
        <v>97</v>
      </c>
      <c r="P163" s="11" t="s">
        <v>98</v>
      </c>
      <c r="Q163" s="30" t="s">
        <v>99</v>
      </c>
      <c r="R163" s="1" t="s">
        <v>294</v>
      </c>
    </row>
    <row r="164" spans="1:18" ht="16" x14ac:dyDescent="0.2">
      <c r="A164" s="13" t="s">
        <v>298</v>
      </c>
      <c r="B164" s="11" t="s">
        <v>220</v>
      </c>
      <c r="C164" s="1" t="s">
        <v>500</v>
      </c>
      <c r="D164" s="25">
        <v>961</v>
      </c>
      <c r="E164" s="22">
        <v>45408</v>
      </c>
      <c r="F164" s="28">
        <v>0.38819444444444445</v>
      </c>
      <c r="G164" s="1" t="s">
        <v>503</v>
      </c>
      <c r="H164" s="11">
        <v>0</v>
      </c>
      <c r="I164" s="1">
        <v>0</v>
      </c>
      <c r="J164" s="1">
        <v>0</v>
      </c>
      <c r="K164" s="11" t="s">
        <v>80</v>
      </c>
      <c r="L164" s="1" t="s">
        <v>80</v>
      </c>
      <c r="M164" s="1" t="s">
        <v>27</v>
      </c>
      <c r="N164" s="11" t="s">
        <v>77</v>
      </c>
      <c r="O164" s="1" t="s">
        <v>97</v>
      </c>
      <c r="P164" s="11" t="s">
        <v>98</v>
      </c>
      <c r="Q164" s="30" t="s">
        <v>99</v>
      </c>
    </row>
    <row r="165" spans="1:18" ht="16" x14ac:dyDescent="0.2">
      <c r="A165" s="13" t="s">
        <v>306</v>
      </c>
      <c r="B165" s="11" t="s">
        <v>307</v>
      </c>
      <c r="C165" s="1" t="s">
        <v>500</v>
      </c>
      <c r="D165" s="25">
        <v>6</v>
      </c>
      <c r="E165" s="22">
        <v>45408</v>
      </c>
      <c r="F165" s="28">
        <v>0.45208333333333334</v>
      </c>
      <c r="G165" s="1" t="s">
        <v>503</v>
      </c>
      <c r="H165" s="11">
        <v>0</v>
      </c>
      <c r="I165" s="1">
        <v>0</v>
      </c>
      <c r="J165" s="1">
        <v>0</v>
      </c>
      <c r="K165" s="11" t="s">
        <v>25</v>
      </c>
      <c r="L165" s="1" t="s">
        <v>52</v>
      </c>
      <c r="M165" s="1" t="s">
        <v>27</v>
      </c>
      <c r="N165" s="11" t="s">
        <v>28</v>
      </c>
      <c r="O165" s="1" t="s">
        <v>97</v>
      </c>
      <c r="P165" s="11" t="s">
        <v>308</v>
      </c>
      <c r="Q165" s="30" t="s">
        <v>99</v>
      </c>
    </row>
    <row r="166" spans="1:18" ht="16" x14ac:dyDescent="0.2">
      <c r="A166" s="13" t="s">
        <v>311</v>
      </c>
      <c r="B166" s="11" t="s">
        <v>220</v>
      </c>
      <c r="C166" s="1" t="s">
        <v>500</v>
      </c>
      <c r="D166" s="25">
        <v>961</v>
      </c>
      <c r="E166" s="22">
        <v>45408</v>
      </c>
      <c r="F166" s="28">
        <v>0.64236111111111116</v>
      </c>
      <c r="G166" s="1" t="s">
        <v>479</v>
      </c>
      <c r="H166" s="11">
        <v>0</v>
      </c>
      <c r="I166" s="1">
        <v>0</v>
      </c>
      <c r="J166" s="1">
        <v>0</v>
      </c>
      <c r="K166" s="11" t="s">
        <v>80</v>
      </c>
      <c r="L166" s="1" t="s">
        <v>80</v>
      </c>
      <c r="M166" s="1" t="s">
        <v>27</v>
      </c>
      <c r="N166" s="11" t="s">
        <v>77</v>
      </c>
      <c r="O166" s="1" t="s">
        <v>97</v>
      </c>
      <c r="P166" s="11" t="s">
        <v>289</v>
      </c>
      <c r="Q166" s="30" t="s">
        <v>99</v>
      </c>
      <c r="R166" s="1" t="s">
        <v>312</v>
      </c>
    </row>
    <row r="167" spans="1:18" ht="16" x14ac:dyDescent="0.2">
      <c r="A167" s="13" t="s">
        <v>314</v>
      </c>
      <c r="B167" s="11" t="s">
        <v>315</v>
      </c>
      <c r="C167" s="1" t="s">
        <v>500</v>
      </c>
      <c r="D167" s="25">
        <v>2815</v>
      </c>
      <c r="E167" s="22">
        <v>45408</v>
      </c>
      <c r="F167" s="28">
        <v>0.66736111111111107</v>
      </c>
      <c r="G167" s="1" t="s">
        <v>503</v>
      </c>
      <c r="H167" s="11">
        <v>2</v>
      </c>
      <c r="I167" s="1">
        <v>2</v>
      </c>
      <c r="J167" s="1">
        <v>0</v>
      </c>
      <c r="K167" s="11" t="s">
        <v>52</v>
      </c>
      <c r="L167" s="1" t="s">
        <v>52</v>
      </c>
      <c r="M167" s="1" t="s">
        <v>27</v>
      </c>
      <c r="N167" s="11" t="s">
        <v>527</v>
      </c>
      <c r="O167" s="1" t="s">
        <v>97</v>
      </c>
      <c r="P167" s="11" t="s">
        <v>316</v>
      </c>
      <c r="Q167" s="30" t="s">
        <v>99</v>
      </c>
      <c r="R167" s="1" t="s">
        <v>317</v>
      </c>
    </row>
    <row r="168" spans="1:18" ht="16" x14ac:dyDescent="0.2">
      <c r="A168" s="13" t="s">
        <v>329</v>
      </c>
      <c r="B168" s="11" t="s">
        <v>330</v>
      </c>
      <c r="C168" s="1" t="s">
        <v>500</v>
      </c>
      <c r="D168" s="25">
        <v>1282</v>
      </c>
      <c r="E168" s="22">
        <v>45408</v>
      </c>
      <c r="F168" s="28">
        <v>0.80138888888888893</v>
      </c>
      <c r="G168" s="1" t="s">
        <v>503</v>
      </c>
      <c r="H168" s="11">
        <v>0</v>
      </c>
      <c r="I168" s="1">
        <v>0</v>
      </c>
      <c r="J168" s="1">
        <v>0</v>
      </c>
      <c r="K168" s="11" t="s">
        <v>25</v>
      </c>
      <c r="L168" s="1" t="s">
        <v>52</v>
      </c>
      <c r="M168" s="1" t="s">
        <v>27</v>
      </c>
      <c r="N168" s="11" t="s">
        <v>77</v>
      </c>
      <c r="O168" s="17" t="s">
        <v>97</v>
      </c>
      <c r="P168" s="11" t="s">
        <v>331</v>
      </c>
      <c r="Q168" s="30" t="s">
        <v>99</v>
      </c>
      <c r="R168" s="1" t="s">
        <v>332</v>
      </c>
    </row>
    <row r="169" spans="1:18" ht="16" x14ac:dyDescent="0.2">
      <c r="A169" s="13" t="s">
        <v>337</v>
      </c>
      <c r="B169" s="11" t="s">
        <v>338</v>
      </c>
      <c r="C169" s="1" t="s">
        <v>500</v>
      </c>
      <c r="D169" s="25">
        <v>651</v>
      </c>
      <c r="E169" s="22">
        <v>45408</v>
      </c>
      <c r="F169" s="28">
        <v>0.9243055555555556</v>
      </c>
      <c r="G169" s="1" t="s">
        <v>6</v>
      </c>
      <c r="H169" s="11">
        <v>1</v>
      </c>
      <c r="I169" s="1">
        <v>1</v>
      </c>
      <c r="J169" s="1">
        <v>0</v>
      </c>
      <c r="K169" s="11" t="s">
        <v>25</v>
      </c>
      <c r="L169" s="1" t="s">
        <v>52</v>
      </c>
      <c r="M169" s="1" t="s">
        <v>27</v>
      </c>
      <c r="N169" s="11" t="s">
        <v>527</v>
      </c>
      <c r="O169" s="1" t="s">
        <v>97</v>
      </c>
      <c r="P169" s="11" t="s">
        <v>339</v>
      </c>
      <c r="Q169" s="30" t="s">
        <v>99</v>
      </c>
    </row>
    <row r="170" spans="1:18" ht="16" x14ac:dyDescent="0.2">
      <c r="A170" s="13" t="s">
        <v>340</v>
      </c>
      <c r="B170" s="11" t="s">
        <v>341</v>
      </c>
      <c r="C170" s="1" t="s">
        <v>500</v>
      </c>
      <c r="D170" s="25">
        <v>97</v>
      </c>
      <c r="E170" s="22">
        <v>45408</v>
      </c>
      <c r="F170" s="28">
        <v>0.95625000000000004</v>
      </c>
      <c r="G170" s="1" t="s">
        <v>503</v>
      </c>
      <c r="H170" s="11">
        <v>0</v>
      </c>
      <c r="I170" s="1">
        <v>0</v>
      </c>
      <c r="J170" s="1">
        <v>5</v>
      </c>
      <c r="K170" s="11" t="s">
        <v>25</v>
      </c>
      <c r="L170" s="1" t="s">
        <v>80</v>
      </c>
      <c r="M170" s="1" t="s">
        <v>27</v>
      </c>
      <c r="N170" s="11" t="s">
        <v>527</v>
      </c>
      <c r="O170" s="1" t="s">
        <v>97</v>
      </c>
      <c r="P170" s="11" t="s">
        <v>98</v>
      </c>
      <c r="Q170" s="30" t="s">
        <v>181</v>
      </c>
      <c r="R170" s="1" t="s">
        <v>342</v>
      </c>
    </row>
    <row r="171" spans="1:18" ht="16" x14ac:dyDescent="0.2">
      <c r="A171" s="13" t="s">
        <v>349</v>
      </c>
      <c r="B171" s="11" t="s">
        <v>350</v>
      </c>
      <c r="C171" s="1" t="s">
        <v>500</v>
      </c>
      <c r="D171" s="25">
        <v>2928</v>
      </c>
      <c r="E171" s="22">
        <v>45409</v>
      </c>
      <c r="F171" s="28">
        <v>4.8611111111111112E-2</v>
      </c>
      <c r="G171" s="1" t="s">
        <v>503</v>
      </c>
      <c r="H171" s="11">
        <v>5</v>
      </c>
      <c r="I171" s="1">
        <v>3</v>
      </c>
      <c r="J171" s="1">
        <v>2</v>
      </c>
      <c r="K171" s="11" t="s">
        <v>80</v>
      </c>
      <c r="L171" s="1" t="s">
        <v>80</v>
      </c>
      <c r="M171" s="1" t="s">
        <v>27</v>
      </c>
      <c r="N171" s="11" t="s">
        <v>527</v>
      </c>
      <c r="O171" s="1" t="s">
        <v>97</v>
      </c>
      <c r="P171" s="11" t="s">
        <v>98</v>
      </c>
      <c r="Q171" s="30" t="s">
        <v>181</v>
      </c>
      <c r="R171" s="1" t="s">
        <v>351</v>
      </c>
    </row>
    <row r="172" spans="1:18" ht="16" x14ac:dyDescent="0.2">
      <c r="A172" s="13" t="s">
        <v>374</v>
      </c>
      <c r="B172" s="11" t="s">
        <v>346</v>
      </c>
      <c r="C172" s="1" t="s">
        <v>500</v>
      </c>
      <c r="D172" s="25">
        <v>169</v>
      </c>
      <c r="E172" s="22">
        <v>45409</v>
      </c>
      <c r="F172" s="28">
        <v>0.44583333333333336</v>
      </c>
      <c r="G172" s="1" t="s">
        <v>503</v>
      </c>
      <c r="H172" s="11">
        <v>0</v>
      </c>
      <c r="I172" s="1">
        <v>0</v>
      </c>
      <c r="J172" s="1">
        <v>0</v>
      </c>
      <c r="K172" s="11" t="s">
        <v>52</v>
      </c>
      <c r="L172" s="1" t="s">
        <v>52</v>
      </c>
      <c r="M172" s="1" t="s">
        <v>27</v>
      </c>
      <c r="N172" s="11" t="s">
        <v>527</v>
      </c>
      <c r="O172" s="1" t="s">
        <v>97</v>
      </c>
      <c r="P172" s="11" t="s">
        <v>375</v>
      </c>
      <c r="Q172" s="30" t="s">
        <v>99</v>
      </c>
    </row>
    <row r="173" spans="1:18" ht="16" x14ac:dyDescent="0.2">
      <c r="A173" s="13" t="s">
        <v>390</v>
      </c>
      <c r="B173" s="11" t="s">
        <v>391</v>
      </c>
      <c r="C173" s="1" t="s">
        <v>239</v>
      </c>
      <c r="D173" s="25">
        <v>28300</v>
      </c>
      <c r="E173" s="22">
        <v>45409</v>
      </c>
      <c r="F173" s="28">
        <v>0.64861111111111114</v>
      </c>
      <c r="G173" s="1" t="s">
        <v>502</v>
      </c>
      <c r="H173" s="11">
        <v>145</v>
      </c>
      <c r="I173" s="1">
        <v>98</v>
      </c>
      <c r="J173" s="1">
        <v>10</v>
      </c>
      <c r="K173" s="11" t="s">
        <v>80</v>
      </c>
      <c r="L173" s="1" t="s">
        <v>80</v>
      </c>
      <c r="M173" s="1" t="s">
        <v>27</v>
      </c>
      <c r="N173" s="11" t="s">
        <v>527</v>
      </c>
      <c r="O173" s="1" t="s">
        <v>97</v>
      </c>
      <c r="P173" s="11" t="s">
        <v>98</v>
      </c>
      <c r="Q173" s="30" t="s">
        <v>99</v>
      </c>
    </row>
    <row r="174" spans="1:18" ht="14" x14ac:dyDescent="0.2">
      <c r="A174" s="4" t="s">
        <v>398</v>
      </c>
      <c r="B174" s="11" t="s">
        <v>399</v>
      </c>
      <c r="C174" s="1" t="s">
        <v>500</v>
      </c>
      <c r="D174" s="25">
        <v>302</v>
      </c>
      <c r="E174" s="22">
        <v>45409</v>
      </c>
      <c r="F174" s="28">
        <v>0.72847222222222219</v>
      </c>
      <c r="G174" s="1" t="s">
        <v>503</v>
      </c>
      <c r="H174" s="11">
        <v>0</v>
      </c>
      <c r="I174" s="1">
        <v>0</v>
      </c>
      <c r="J174" s="1">
        <v>1</v>
      </c>
      <c r="K174" s="11" t="s">
        <v>25</v>
      </c>
      <c r="L174" s="1" t="s">
        <v>26</v>
      </c>
      <c r="M174" s="1" t="s">
        <v>517</v>
      </c>
      <c r="N174" s="11" t="s">
        <v>77</v>
      </c>
      <c r="O174" s="1" t="s">
        <v>97</v>
      </c>
      <c r="P174" s="11" t="s">
        <v>25</v>
      </c>
      <c r="Q174" s="30" t="s">
        <v>99</v>
      </c>
    </row>
    <row r="175" spans="1:18" ht="14" x14ac:dyDescent="0.2">
      <c r="A175" s="4" t="s">
        <v>400</v>
      </c>
      <c r="B175" s="11" t="s">
        <v>401</v>
      </c>
      <c r="C175" s="1" t="s">
        <v>500</v>
      </c>
      <c r="D175" s="25">
        <v>22300</v>
      </c>
      <c r="E175" s="22">
        <v>45409</v>
      </c>
      <c r="F175" s="28">
        <v>0.8354166666666667</v>
      </c>
      <c r="G175" s="1" t="s">
        <v>502</v>
      </c>
      <c r="H175" s="11">
        <v>8</v>
      </c>
      <c r="I175" s="1">
        <v>3</v>
      </c>
      <c r="J175" s="1">
        <v>1</v>
      </c>
      <c r="K175" s="11" t="s">
        <v>25</v>
      </c>
      <c r="L175" s="1" t="s">
        <v>26</v>
      </c>
      <c r="M175" s="1" t="s">
        <v>27</v>
      </c>
      <c r="N175" s="11" t="s">
        <v>77</v>
      </c>
      <c r="O175" s="1" t="s">
        <v>97</v>
      </c>
      <c r="P175" s="11" t="s">
        <v>25</v>
      </c>
      <c r="Q175" s="30" t="s">
        <v>99</v>
      </c>
    </row>
    <row r="176" spans="1:18" ht="14" x14ac:dyDescent="0.2">
      <c r="A176" s="4" t="s">
        <v>402</v>
      </c>
      <c r="B176" s="11" t="s">
        <v>403</v>
      </c>
      <c r="C176" s="1" t="s">
        <v>500</v>
      </c>
      <c r="D176" s="25">
        <v>130</v>
      </c>
      <c r="E176" s="22">
        <v>45409</v>
      </c>
      <c r="F176" s="28">
        <v>0.8354166666666667</v>
      </c>
      <c r="G176" s="1" t="s">
        <v>503</v>
      </c>
      <c r="H176" s="11">
        <v>0</v>
      </c>
      <c r="I176" s="1">
        <v>0</v>
      </c>
      <c r="J176" s="1">
        <v>0</v>
      </c>
      <c r="K176" s="11" t="s">
        <v>25</v>
      </c>
      <c r="L176" s="1" t="s">
        <v>80</v>
      </c>
      <c r="M176" s="1" t="s">
        <v>27</v>
      </c>
      <c r="N176" s="11" t="s">
        <v>404</v>
      </c>
      <c r="O176" s="1" t="s">
        <v>97</v>
      </c>
      <c r="P176" s="11" t="s">
        <v>405</v>
      </c>
      <c r="Q176" s="30" t="s">
        <v>225</v>
      </c>
    </row>
    <row r="177" spans="1:18" ht="14" x14ac:dyDescent="0.2">
      <c r="A177" s="4" t="s">
        <v>408</v>
      </c>
      <c r="B177" s="11" t="s">
        <v>257</v>
      </c>
      <c r="C177" s="1" t="s">
        <v>500</v>
      </c>
      <c r="D177" s="25">
        <v>121</v>
      </c>
      <c r="E177" s="22">
        <v>45409</v>
      </c>
      <c r="F177" s="28">
        <v>0.92569444444444449</v>
      </c>
      <c r="G177" s="1" t="s">
        <v>503</v>
      </c>
      <c r="H177" s="11">
        <v>0</v>
      </c>
      <c r="I177" s="1">
        <v>0</v>
      </c>
      <c r="J177" s="1">
        <v>0</v>
      </c>
      <c r="K177" s="11" t="s">
        <v>25</v>
      </c>
      <c r="L177" s="1" t="s">
        <v>80</v>
      </c>
      <c r="M177" s="1" t="s">
        <v>27</v>
      </c>
      <c r="N177" s="11" t="s">
        <v>77</v>
      </c>
      <c r="O177" s="1" t="s">
        <v>97</v>
      </c>
      <c r="P177" s="11" t="s">
        <v>25</v>
      </c>
      <c r="Q177" s="30" t="s">
        <v>99</v>
      </c>
    </row>
    <row r="178" spans="1:18" ht="14" x14ac:dyDescent="0.2">
      <c r="A178" s="4" t="s">
        <v>411</v>
      </c>
      <c r="B178" s="11" t="s">
        <v>176</v>
      </c>
      <c r="C178" s="1" t="s">
        <v>500</v>
      </c>
      <c r="D178" s="25">
        <v>405</v>
      </c>
      <c r="E178" s="22">
        <v>45409</v>
      </c>
      <c r="F178" s="28">
        <v>0.97569444444444442</v>
      </c>
      <c r="G178" s="1" t="s">
        <v>503</v>
      </c>
      <c r="H178" s="11">
        <v>0</v>
      </c>
      <c r="I178" s="1">
        <v>0</v>
      </c>
      <c r="J178" s="1">
        <v>0</v>
      </c>
      <c r="K178" s="11" t="s">
        <v>25</v>
      </c>
      <c r="L178" s="1" t="s">
        <v>80</v>
      </c>
      <c r="M178" s="1" t="s">
        <v>27</v>
      </c>
      <c r="N178" s="11" t="s">
        <v>77</v>
      </c>
      <c r="O178" s="1" t="s">
        <v>97</v>
      </c>
      <c r="P178" s="11" t="s">
        <v>25</v>
      </c>
      <c r="Q178" s="30" t="s">
        <v>99</v>
      </c>
    </row>
    <row r="179" spans="1:18" ht="14" x14ac:dyDescent="0.2">
      <c r="A179" s="4" t="s">
        <v>414</v>
      </c>
      <c r="B179" s="11" t="s">
        <v>415</v>
      </c>
      <c r="C179" s="1" t="s">
        <v>500</v>
      </c>
      <c r="D179" s="25">
        <v>295</v>
      </c>
      <c r="E179" s="22">
        <v>45410</v>
      </c>
      <c r="F179" s="28">
        <v>9.2361111111111116E-2</v>
      </c>
      <c r="G179" s="1" t="s">
        <v>6</v>
      </c>
      <c r="H179" s="11">
        <v>0</v>
      </c>
      <c r="I179" s="1">
        <v>0</v>
      </c>
      <c r="J179" s="1">
        <v>0</v>
      </c>
      <c r="K179" s="11" t="s">
        <v>25</v>
      </c>
      <c r="L179" s="1" t="s">
        <v>52</v>
      </c>
      <c r="M179" s="1" t="s">
        <v>27</v>
      </c>
      <c r="N179" s="11" t="s">
        <v>77</v>
      </c>
      <c r="O179" s="1" t="s">
        <v>97</v>
      </c>
      <c r="P179" s="11" t="s">
        <v>25</v>
      </c>
      <c r="Q179" s="30" t="s">
        <v>225</v>
      </c>
    </row>
    <row r="180" spans="1:18" ht="14" x14ac:dyDescent="0.2">
      <c r="A180" s="4" t="s">
        <v>416</v>
      </c>
      <c r="B180" s="11" t="s">
        <v>417</v>
      </c>
      <c r="C180" s="1" t="s">
        <v>500</v>
      </c>
      <c r="D180" s="25">
        <v>335</v>
      </c>
      <c r="E180" s="22">
        <v>45410</v>
      </c>
      <c r="F180" s="28">
        <v>0.25347222222222221</v>
      </c>
      <c r="G180" s="1" t="s">
        <v>503</v>
      </c>
      <c r="H180" s="11">
        <v>7</v>
      </c>
      <c r="I180" s="1">
        <v>1</v>
      </c>
      <c r="J180" s="1">
        <v>0</v>
      </c>
      <c r="K180" s="11" t="s">
        <v>25</v>
      </c>
      <c r="L180" s="1" t="s">
        <v>80</v>
      </c>
      <c r="M180" s="1" t="s">
        <v>27</v>
      </c>
      <c r="N180" s="11" t="s">
        <v>77</v>
      </c>
      <c r="O180" s="1" t="s">
        <v>97</v>
      </c>
      <c r="P180" s="11" t="s">
        <v>418</v>
      </c>
      <c r="Q180" s="30" t="s">
        <v>225</v>
      </c>
    </row>
    <row r="181" spans="1:18" ht="14" x14ac:dyDescent="0.2">
      <c r="A181" s="4" t="s">
        <v>423</v>
      </c>
      <c r="B181" s="11" t="s">
        <v>176</v>
      </c>
      <c r="C181" s="1" t="s">
        <v>500</v>
      </c>
      <c r="D181" s="25">
        <v>405</v>
      </c>
      <c r="E181" s="22">
        <v>45410</v>
      </c>
      <c r="F181" s="28">
        <v>0.41458333333333336</v>
      </c>
      <c r="G181" s="1" t="s">
        <v>503</v>
      </c>
      <c r="H181" s="11">
        <v>1</v>
      </c>
      <c r="I181" s="1">
        <v>0</v>
      </c>
      <c r="J181" s="1">
        <v>1</v>
      </c>
      <c r="K181" s="11" t="s">
        <v>25</v>
      </c>
      <c r="L181" s="1" t="s">
        <v>52</v>
      </c>
      <c r="M181" s="1" t="s">
        <v>520</v>
      </c>
      <c r="N181" s="11" t="s">
        <v>77</v>
      </c>
      <c r="O181" s="1" t="s">
        <v>97</v>
      </c>
      <c r="P181" s="11" t="s">
        <v>236</v>
      </c>
      <c r="Q181" s="30" t="s">
        <v>424</v>
      </c>
      <c r="R181" s="1" t="s">
        <v>425</v>
      </c>
    </row>
    <row r="182" spans="1:18" ht="14" x14ac:dyDescent="0.2">
      <c r="A182" s="4" t="s">
        <v>426</v>
      </c>
      <c r="B182" s="11" t="s">
        <v>427</v>
      </c>
      <c r="C182" s="1" t="s">
        <v>500</v>
      </c>
      <c r="D182" s="25">
        <v>148</v>
      </c>
      <c r="E182" s="22">
        <v>45410</v>
      </c>
      <c r="F182" s="28">
        <v>0.43333333333333335</v>
      </c>
      <c r="G182" s="1" t="s">
        <v>503</v>
      </c>
      <c r="H182" s="11">
        <v>3</v>
      </c>
      <c r="I182" s="1">
        <v>0</v>
      </c>
      <c r="J182" s="1">
        <v>0</v>
      </c>
      <c r="K182" s="11" t="s">
        <v>25</v>
      </c>
      <c r="L182" s="1" t="s">
        <v>80</v>
      </c>
      <c r="M182" s="1" t="s">
        <v>27</v>
      </c>
      <c r="N182" s="11" t="s">
        <v>77</v>
      </c>
      <c r="O182" s="1" t="s">
        <v>97</v>
      </c>
      <c r="P182" s="11" t="s">
        <v>98</v>
      </c>
      <c r="Q182" s="30" t="s">
        <v>181</v>
      </c>
    </row>
    <row r="183" spans="1:18" ht="14" x14ac:dyDescent="0.2">
      <c r="A183" s="4" t="s">
        <v>428</v>
      </c>
      <c r="B183" s="11" t="s">
        <v>429</v>
      </c>
      <c r="C183" s="1" t="s">
        <v>500</v>
      </c>
      <c r="D183" s="25">
        <v>6724</v>
      </c>
      <c r="E183" s="22">
        <v>45410</v>
      </c>
      <c r="F183" s="28">
        <v>0.45069444444444445</v>
      </c>
      <c r="G183" s="1" t="s">
        <v>502</v>
      </c>
      <c r="H183" s="11">
        <v>47</v>
      </c>
      <c r="I183" s="1">
        <v>27</v>
      </c>
      <c r="J183" s="1">
        <v>8</v>
      </c>
      <c r="K183" s="11" t="s">
        <v>25</v>
      </c>
      <c r="L183" s="1" t="s">
        <v>52</v>
      </c>
      <c r="M183" s="1" t="s">
        <v>27</v>
      </c>
      <c r="N183" s="11" t="s">
        <v>77</v>
      </c>
      <c r="O183" s="1" t="s">
        <v>97</v>
      </c>
      <c r="P183" s="11" t="s">
        <v>25</v>
      </c>
      <c r="Q183" s="30" t="s">
        <v>99</v>
      </c>
      <c r="R183" s="1" t="s">
        <v>430</v>
      </c>
    </row>
    <row r="184" spans="1:18" ht="14" x14ac:dyDescent="0.2">
      <c r="A184" s="4" t="s">
        <v>435</v>
      </c>
      <c r="B184" s="11" t="s">
        <v>436</v>
      </c>
      <c r="C184" s="1" t="s">
        <v>500</v>
      </c>
      <c r="D184" s="25">
        <v>30</v>
      </c>
      <c r="E184" s="22">
        <v>45410</v>
      </c>
      <c r="F184" s="28">
        <v>0.5444444444444444</v>
      </c>
      <c r="G184" s="1" t="s">
        <v>34</v>
      </c>
      <c r="H184" s="11">
        <v>0</v>
      </c>
      <c r="I184" s="1">
        <v>0</v>
      </c>
      <c r="J184" s="1">
        <v>0</v>
      </c>
      <c r="K184" s="11" t="s">
        <v>25</v>
      </c>
      <c r="L184" s="1" t="s">
        <v>80</v>
      </c>
      <c r="M184" s="1" t="s">
        <v>27</v>
      </c>
      <c r="N184" s="11" t="s">
        <v>77</v>
      </c>
      <c r="O184" s="1" t="s">
        <v>97</v>
      </c>
      <c r="P184" s="11" t="s">
        <v>284</v>
      </c>
      <c r="Q184" s="30" t="s">
        <v>181</v>
      </c>
    </row>
    <row r="185" spans="1:18" ht="14" x14ac:dyDescent="0.2">
      <c r="A185" s="4" t="s">
        <v>438</v>
      </c>
      <c r="B185" s="11" t="s">
        <v>439</v>
      </c>
      <c r="C185" s="1" t="s">
        <v>500</v>
      </c>
      <c r="D185" s="25">
        <v>2317</v>
      </c>
      <c r="E185" s="22">
        <v>45410</v>
      </c>
      <c r="F185" s="28">
        <v>0.5854166666666667</v>
      </c>
      <c r="G185" s="1" t="s">
        <v>503</v>
      </c>
      <c r="H185" s="11">
        <v>1</v>
      </c>
      <c r="I185" s="1">
        <v>0</v>
      </c>
      <c r="J185" s="1">
        <v>0</v>
      </c>
      <c r="K185" s="11" t="s">
        <v>25</v>
      </c>
      <c r="L185" s="1" t="s">
        <v>80</v>
      </c>
      <c r="M185" s="1" t="s">
        <v>27</v>
      </c>
      <c r="N185" s="11" t="s">
        <v>77</v>
      </c>
      <c r="O185" s="1" t="s">
        <v>97</v>
      </c>
      <c r="P185" s="11" t="s">
        <v>98</v>
      </c>
      <c r="Q185" s="30" t="s">
        <v>99</v>
      </c>
    </row>
    <row r="186" spans="1:18" ht="14" x14ac:dyDescent="0.2">
      <c r="A186" s="4" t="s">
        <v>440</v>
      </c>
      <c r="B186" s="11" t="s">
        <v>441</v>
      </c>
      <c r="C186" s="1" t="s">
        <v>500</v>
      </c>
      <c r="D186" s="25">
        <v>6</v>
      </c>
      <c r="E186" s="22">
        <v>45501</v>
      </c>
      <c r="F186" s="28">
        <v>0.60138888888888886</v>
      </c>
      <c r="G186" s="1" t="s">
        <v>503</v>
      </c>
      <c r="H186" s="11">
        <v>0</v>
      </c>
      <c r="I186" s="1">
        <v>0</v>
      </c>
      <c r="J186" s="1">
        <v>0</v>
      </c>
      <c r="K186" s="11" t="s">
        <v>25</v>
      </c>
      <c r="L186" s="1" t="s">
        <v>80</v>
      </c>
      <c r="M186" s="1" t="s">
        <v>27</v>
      </c>
      <c r="N186" s="11" t="s">
        <v>77</v>
      </c>
      <c r="O186" s="1" t="s">
        <v>97</v>
      </c>
      <c r="P186" s="11" t="s">
        <v>98</v>
      </c>
      <c r="Q186" s="30" t="s">
        <v>99</v>
      </c>
    </row>
    <row r="187" spans="1:18" ht="14" x14ac:dyDescent="0.2">
      <c r="A187" s="4" t="s">
        <v>442</v>
      </c>
      <c r="B187" s="11" t="s">
        <v>443</v>
      </c>
      <c r="C187" s="1" t="s">
        <v>500</v>
      </c>
      <c r="D187" s="25">
        <v>363</v>
      </c>
      <c r="E187" s="22">
        <v>45410</v>
      </c>
      <c r="F187" s="28">
        <v>0.65555555555555556</v>
      </c>
      <c r="G187" s="1" t="s">
        <v>503</v>
      </c>
      <c r="H187" s="11">
        <v>0</v>
      </c>
      <c r="I187" s="1">
        <v>0</v>
      </c>
      <c r="J187" s="1">
        <v>0</v>
      </c>
      <c r="K187" s="11" t="s">
        <v>25</v>
      </c>
      <c r="L187" s="1" t="s">
        <v>52</v>
      </c>
      <c r="M187" s="1" t="s">
        <v>27</v>
      </c>
      <c r="N187" s="11" t="s">
        <v>77</v>
      </c>
      <c r="O187" s="1" t="s">
        <v>97</v>
      </c>
      <c r="P187" s="11" t="s">
        <v>25</v>
      </c>
      <c r="Q187" s="30" t="s">
        <v>99</v>
      </c>
    </row>
    <row r="188" spans="1:18" ht="14" x14ac:dyDescent="0.2">
      <c r="A188" s="4" t="s">
        <v>448</v>
      </c>
      <c r="B188" s="11" t="s">
        <v>449</v>
      </c>
      <c r="C188" s="1" t="s">
        <v>500</v>
      </c>
      <c r="D188" s="25">
        <v>969</v>
      </c>
      <c r="E188" s="22">
        <v>45410</v>
      </c>
      <c r="F188" s="28">
        <v>0.69930555555555551</v>
      </c>
      <c r="G188" s="1" t="s">
        <v>503</v>
      </c>
      <c r="H188" s="11">
        <v>0</v>
      </c>
      <c r="I188" s="1">
        <v>0</v>
      </c>
      <c r="J188" s="1">
        <v>0</v>
      </c>
      <c r="K188" s="11" t="s">
        <v>25</v>
      </c>
      <c r="L188" s="1" t="s">
        <v>80</v>
      </c>
      <c r="M188" s="1" t="s">
        <v>27</v>
      </c>
      <c r="N188" s="11" t="s">
        <v>77</v>
      </c>
      <c r="O188" s="1" t="s">
        <v>97</v>
      </c>
      <c r="P188" s="11" t="s">
        <v>25</v>
      </c>
      <c r="Q188" s="30" t="s">
        <v>225</v>
      </c>
    </row>
    <row r="189" spans="1:18" ht="14" x14ac:dyDescent="0.2">
      <c r="A189" s="4" t="s">
        <v>450</v>
      </c>
      <c r="B189" s="11" t="s">
        <v>451</v>
      </c>
      <c r="C189" s="1" t="s">
        <v>500</v>
      </c>
      <c r="D189" s="25">
        <v>77</v>
      </c>
      <c r="E189" s="22">
        <v>45410</v>
      </c>
      <c r="F189" s="28">
        <v>0.7</v>
      </c>
      <c r="G189" s="1" t="s">
        <v>503</v>
      </c>
      <c r="H189" s="11">
        <v>1</v>
      </c>
      <c r="I189" s="1">
        <v>0</v>
      </c>
      <c r="J189" s="1">
        <v>0</v>
      </c>
      <c r="K189" s="11" t="s">
        <v>25</v>
      </c>
      <c r="L189" s="1" t="s">
        <v>52</v>
      </c>
      <c r="M189" s="1" t="s">
        <v>27</v>
      </c>
      <c r="N189" s="11" t="s">
        <v>77</v>
      </c>
      <c r="O189" s="1" t="s">
        <v>97</v>
      </c>
      <c r="P189" s="11" t="s">
        <v>25</v>
      </c>
      <c r="Q189" s="30" t="s">
        <v>99</v>
      </c>
    </row>
    <row r="190" spans="1:18" ht="14" x14ac:dyDescent="0.2">
      <c r="A190" s="4" t="s">
        <v>454</v>
      </c>
      <c r="B190" s="11" t="s">
        <v>455</v>
      </c>
      <c r="C190" s="1" t="s">
        <v>500</v>
      </c>
      <c r="D190" s="25">
        <v>92</v>
      </c>
      <c r="E190" s="22">
        <v>45410</v>
      </c>
      <c r="F190" s="28">
        <v>0.7270833333333333</v>
      </c>
      <c r="G190" s="1" t="s">
        <v>503</v>
      </c>
      <c r="H190" s="11">
        <v>0</v>
      </c>
      <c r="I190" s="1">
        <v>0</v>
      </c>
      <c r="J190" s="1">
        <v>0</v>
      </c>
      <c r="K190" s="11" t="s">
        <v>25</v>
      </c>
      <c r="L190" s="1" t="s">
        <v>80</v>
      </c>
      <c r="M190" s="1" t="s">
        <v>27</v>
      </c>
      <c r="N190" s="11" t="s">
        <v>77</v>
      </c>
      <c r="O190" s="1" t="s">
        <v>97</v>
      </c>
      <c r="P190" s="11" t="s">
        <v>98</v>
      </c>
      <c r="Q190" s="30" t="s">
        <v>110</v>
      </c>
    </row>
    <row r="191" spans="1:18" ht="14" x14ac:dyDescent="0.2">
      <c r="A191" s="4" t="s">
        <v>456</v>
      </c>
      <c r="B191" s="11" t="s">
        <v>457</v>
      </c>
      <c r="C191" s="1" t="s">
        <v>500</v>
      </c>
      <c r="D191" s="25">
        <v>32500</v>
      </c>
      <c r="E191" s="22">
        <v>45410</v>
      </c>
      <c r="F191" s="28">
        <v>0.73263888888888884</v>
      </c>
      <c r="G191" s="1" t="s">
        <v>501</v>
      </c>
      <c r="H191" s="11">
        <v>111</v>
      </c>
      <c r="I191" s="1">
        <v>61</v>
      </c>
      <c r="J191" s="1">
        <v>5</v>
      </c>
      <c r="K191" s="11" t="s">
        <v>25</v>
      </c>
      <c r="L191" s="1" t="s">
        <v>52</v>
      </c>
      <c r="M191" s="1" t="s">
        <v>27</v>
      </c>
      <c r="N191" s="11" t="s">
        <v>77</v>
      </c>
      <c r="O191" s="1" t="s">
        <v>97</v>
      </c>
      <c r="P191" s="11" t="s">
        <v>25</v>
      </c>
      <c r="Q191" s="30" t="s">
        <v>458</v>
      </c>
    </row>
    <row r="192" spans="1:18" ht="14" x14ac:dyDescent="0.2">
      <c r="A192" s="4" t="s">
        <v>484</v>
      </c>
      <c r="B192" s="11" t="s">
        <v>346</v>
      </c>
      <c r="C192" s="1" t="s">
        <v>500</v>
      </c>
      <c r="D192" s="25">
        <v>169</v>
      </c>
      <c r="E192" s="22">
        <v>45410</v>
      </c>
      <c r="F192" s="28">
        <v>0.97013888888888888</v>
      </c>
      <c r="G192" s="1" t="s">
        <v>503</v>
      </c>
      <c r="H192" s="11">
        <v>0</v>
      </c>
      <c r="I192" s="1">
        <v>0</v>
      </c>
      <c r="J192" s="1">
        <v>0</v>
      </c>
      <c r="K192" s="11" t="s">
        <v>25</v>
      </c>
      <c r="L192" s="1" t="s">
        <v>52</v>
      </c>
      <c r="M192" s="1" t="s">
        <v>27</v>
      </c>
      <c r="N192" s="11" t="s">
        <v>527</v>
      </c>
      <c r="O192" s="1" t="s">
        <v>97</v>
      </c>
      <c r="P192" s="11" t="s">
        <v>485</v>
      </c>
      <c r="Q192" s="30" t="s">
        <v>99</v>
      </c>
    </row>
    <row r="193" spans="1:18" ht="14" x14ac:dyDescent="0.2">
      <c r="A193" s="3" t="s">
        <v>490</v>
      </c>
      <c r="B193" s="11" t="s">
        <v>491</v>
      </c>
      <c r="C193" s="1" t="s">
        <v>500</v>
      </c>
      <c r="D193" s="25">
        <v>62</v>
      </c>
      <c r="E193" s="22">
        <v>45411</v>
      </c>
      <c r="F193" s="28">
        <v>8.3333333333333332E-3</v>
      </c>
      <c r="G193" s="1" t="s">
        <v>503</v>
      </c>
      <c r="H193" s="11">
        <v>0</v>
      </c>
      <c r="I193" s="1">
        <v>0</v>
      </c>
      <c r="J193" s="1">
        <v>0</v>
      </c>
      <c r="K193" s="11" t="s">
        <v>25</v>
      </c>
      <c r="L193" s="1" t="s">
        <v>26</v>
      </c>
      <c r="M193" s="1" t="s">
        <v>524</v>
      </c>
      <c r="N193" s="11" t="s">
        <v>77</v>
      </c>
      <c r="O193" s="1" t="s">
        <v>97</v>
      </c>
      <c r="P193" s="11" t="s">
        <v>25</v>
      </c>
      <c r="Q193" s="30" t="s">
        <v>99</v>
      </c>
    </row>
    <row r="194" spans="1:18" ht="14" x14ac:dyDescent="0.2">
      <c r="A194" s="4" t="s">
        <v>492</v>
      </c>
      <c r="B194" s="11" t="s">
        <v>493</v>
      </c>
      <c r="C194" s="1" t="s">
        <v>499</v>
      </c>
      <c r="D194" s="25">
        <v>1247</v>
      </c>
      <c r="E194" s="22">
        <v>45411</v>
      </c>
      <c r="F194" s="28">
        <v>5.5555555555555552E-2</v>
      </c>
      <c r="G194" s="1" t="s">
        <v>503</v>
      </c>
      <c r="H194" s="11">
        <v>3</v>
      </c>
      <c r="I194" s="1">
        <v>0</v>
      </c>
      <c r="J194" s="1">
        <v>0</v>
      </c>
      <c r="K194" s="11" t="s">
        <v>25</v>
      </c>
      <c r="L194" s="1" t="s">
        <v>80</v>
      </c>
      <c r="M194" s="1" t="s">
        <v>27</v>
      </c>
      <c r="N194" s="11" t="s">
        <v>527</v>
      </c>
      <c r="O194" s="1" t="s">
        <v>97</v>
      </c>
      <c r="P194" s="11" t="s">
        <v>25</v>
      </c>
      <c r="Q194" s="30" t="s">
        <v>494</v>
      </c>
    </row>
    <row r="195" spans="1:18" ht="14" x14ac:dyDescent="0.2">
      <c r="A195" s="4" t="s">
        <v>495</v>
      </c>
      <c r="B195" s="11" t="s">
        <v>496</v>
      </c>
      <c r="C195" s="1" t="s">
        <v>500</v>
      </c>
      <c r="D195" s="25">
        <v>73</v>
      </c>
      <c r="E195" s="22">
        <v>45411</v>
      </c>
      <c r="F195" s="28">
        <v>7.7083333333333337E-2</v>
      </c>
      <c r="G195" s="1" t="s">
        <v>503</v>
      </c>
      <c r="H195" s="11">
        <v>1</v>
      </c>
      <c r="I195" s="1">
        <v>0</v>
      </c>
      <c r="J195" s="1">
        <v>0</v>
      </c>
      <c r="K195" s="11" t="s">
        <v>25</v>
      </c>
      <c r="L195" s="1" t="s">
        <v>80</v>
      </c>
      <c r="M195" s="1" t="s">
        <v>27</v>
      </c>
      <c r="N195" s="11" t="s">
        <v>77</v>
      </c>
      <c r="O195" s="1" t="s">
        <v>97</v>
      </c>
      <c r="P195" s="11" t="s">
        <v>497</v>
      </c>
      <c r="Q195" s="30" t="s">
        <v>458</v>
      </c>
      <c r="R195" s="1" t="s">
        <v>498</v>
      </c>
    </row>
    <row r="196" spans="1:18" ht="16" x14ac:dyDescent="0.2">
      <c r="A196" s="13" t="s">
        <v>147</v>
      </c>
      <c r="B196" s="11" t="s">
        <v>148</v>
      </c>
      <c r="C196" s="1" t="s">
        <v>500</v>
      </c>
      <c r="D196" s="25">
        <v>600</v>
      </c>
      <c r="E196" s="22">
        <v>45406</v>
      </c>
      <c r="F196" s="28">
        <v>0.92291666666666672</v>
      </c>
      <c r="G196" s="1" t="s">
        <v>34</v>
      </c>
      <c r="H196" s="11">
        <v>0</v>
      </c>
      <c r="I196" s="1">
        <v>0</v>
      </c>
      <c r="J196" s="1">
        <v>0</v>
      </c>
      <c r="K196" s="11" t="s">
        <v>52</v>
      </c>
      <c r="L196" s="1" t="s">
        <v>52</v>
      </c>
      <c r="M196" s="1" t="s">
        <v>526</v>
      </c>
      <c r="N196" s="11" t="s">
        <v>77</v>
      </c>
      <c r="O196" s="1" t="s">
        <v>149</v>
      </c>
      <c r="P196" s="11" t="s">
        <v>150</v>
      </c>
      <c r="Q196" s="30" t="s">
        <v>150</v>
      </c>
      <c r="R196" s="1" t="s">
        <v>151</v>
      </c>
    </row>
    <row r="197" spans="1:18" ht="16" x14ac:dyDescent="0.2">
      <c r="A197" s="13" t="s">
        <v>171</v>
      </c>
      <c r="B197" s="11" t="s">
        <v>172</v>
      </c>
      <c r="C197" s="1" t="s">
        <v>500</v>
      </c>
      <c r="D197" s="25">
        <v>27400</v>
      </c>
      <c r="E197" s="22">
        <v>45407</v>
      </c>
      <c r="F197" s="28">
        <v>2.0833333333333333E-3</v>
      </c>
      <c r="G197" s="1" t="s">
        <v>503</v>
      </c>
      <c r="H197" s="11">
        <v>275</v>
      </c>
      <c r="I197" s="1">
        <v>96</v>
      </c>
      <c r="J197" s="1">
        <v>53</v>
      </c>
      <c r="K197" s="11" t="s">
        <v>52</v>
      </c>
      <c r="L197" s="1" t="s">
        <v>52</v>
      </c>
      <c r="M197" s="1" t="s">
        <v>509</v>
      </c>
      <c r="N197" s="11" t="s">
        <v>77</v>
      </c>
      <c r="O197" s="1" t="s">
        <v>149</v>
      </c>
      <c r="P197" s="11" t="s">
        <v>150</v>
      </c>
      <c r="Q197" s="30" t="s">
        <v>150</v>
      </c>
    </row>
    <row r="198" spans="1:18" ht="16" x14ac:dyDescent="0.2">
      <c r="A198" s="13" t="s">
        <v>208</v>
      </c>
      <c r="B198" s="11" t="s">
        <v>209</v>
      </c>
      <c r="C198" s="1" t="s">
        <v>500</v>
      </c>
      <c r="D198" s="25">
        <v>599</v>
      </c>
      <c r="E198" s="22">
        <v>45407</v>
      </c>
      <c r="F198" s="28">
        <v>0.46736111111111112</v>
      </c>
      <c r="G198" s="1" t="s">
        <v>503</v>
      </c>
      <c r="H198" s="11">
        <v>0</v>
      </c>
      <c r="I198" s="1">
        <v>0</v>
      </c>
      <c r="J198" s="1">
        <v>1</v>
      </c>
      <c r="K198" s="11" t="s">
        <v>25</v>
      </c>
      <c r="L198" s="1" t="s">
        <v>52</v>
      </c>
      <c r="M198" s="1" t="s">
        <v>27</v>
      </c>
      <c r="N198" s="11" t="s">
        <v>77</v>
      </c>
      <c r="O198" s="1" t="s">
        <v>149</v>
      </c>
      <c r="P198" s="11" t="s">
        <v>150</v>
      </c>
      <c r="Q198" s="30" t="s">
        <v>150</v>
      </c>
    </row>
    <row r="199" spans="1:18" ht="16" x14ac:dyDescent="0.2">
      <c r="A199" s="13" t="s">
        <v>242</v>
      </c>
      <c r="B199" s="11" t="s">
        <v>243</v>
      </c>
      <c r="C199" s="1" t="s">
        <v>239</v>
      </c>
      <c r="D199" s="25">
        <v>13700</v>
      </c>
      <c r="E199" s="22">
        <v>45407</v>
      </c>
      <c r="F199" s="28">
        <v>0.6118055555555556</v>
      </c>
      <c r="G199" s="1" t="s">
        <v>501</v>
      </c>
      <c r="H199" s="11">
        <v>125</v>
      </c>
      <c r="I199" s="1">
        <v>61</v>
      </c>
      <c r="J199" s="1">
        <v>61</v>
      </c>
      <c r="K199" s="11" t="s">
        <v>52</v>
      </c>
      <c r="L199" s="1" t="s">
        <v>52</v>
      </c>
      <c r="M199" s="1" t="s">
        <v>512</v>
      </c>
      <c r="N199" s="11" t="s">
        <v>77</v>
      </c>
      <c r="O199" s="1" t="s">
        <v>149</v>
      </c>
      <c r="P199" s="11" t="s">
        <v>150</v>
      </c>
      <c r="Q199" s="30" t="s">
        <v>150</v>
      </c>
    </row>
    <row r="200" spans="1:18" ht="16" x14ac:dyDescent="0.2">
      <c r="A200" s="13" t="s">
        <v>251</v>
      </c>
      <c r="B200" s="11" t="s">
        <v>252</v>
      </c>
      <c r="C200" s="1" t="s">
        <v>500</v>
      </c>
      <c r="D200" s="25">
        <v>1722</v>
      </c>
      <c r="E200" s="22">
        <v>45407</v>
      </c>
      <c r="F200" s="28">
        <v>0.69305555555555554</v>
      </c>
      <c r="G200" s="1" t="s">
        <v>503</v>
      </c>
      <c r="H200" s="11">
        <v>0</v>
      </c>
      <c r="I200" s="1">
        <v>0</v>
      </c>
      <c r="J200" s="1">
        <v>0</v>
      </c>
      <c r="K200" s="11" t="s">
        <v>52</v>
      </c>
      <c r="L200" s="1" t="s">
        <v>52</v>
      </c>
      <c r="M200" s="1" t="s">
        <v>27</v>
      </c>
      <c r="N200" s="11" t="s">
        <v>77</v>
      </c>
      <c r="O200" s="1" t="s">
        <v>149</v>
      </c>
      <c r="P200" s="11" t="s">
        <v>150</v>
      </c>
      <c r="Q200" s="30" t="s">
        <v>150</v>
      </c>
    </row>
    <row r="201" spans="1:18" ht="16" x14ac:dyDescent="0.2">
      <c r="A201" s="13" t="s">
        <v>269</v>
      </c>
      <c r="B201" s="11" t="s">
        <v>270</v>
      </c>
      <c r="C201" s="1" t="s">
        <v>500</v>
      </c>
      <c r="D201" s="25">
        <v>47</v>
      </c>
      <c r="E201" s="22">
        <v>45407</v>
      </c>
      <c r="F201" s="28">
        <v>0.78125</v>
      </c>
      <c r="G201" s="1" t="s">
        <v>503</v>
      </c>
      <c r="H201" s="11">
        <v>0</v>
      </c>
      <c r="I201" s="1">
        <v>0</v>
      </c>
      <c r="J201" s="1">
        <v>0</v>
      </c>
      <c r="K201" s="11" t="s">
        <v>25</v>
      </c>
      <c r="L201" s="1" t="s">
        <v>52</v>
      </c>
      <c r="M201" s="1" t="s">
        <v>27</v>
      </c>
      <c r="N201" s="11" t="s">
        <v>28</v>
      </c>
      <c r="O201" s="1" t="s">
        <v>149</v>
      </c>
      <c r="P201" s="11" t="s">
        <v>271</v>
      </c>
      <c r="Q201" s="30" t="s">
        <v>99</v>
      </c>
      <c r="R201" s="1" t="s">
        <v>272</v>
      </c>
    </row>
    <row r="202" spans="1:18" ht="16" x14ac:dyDescent="0.2">
      <c r="A202" s="13" t="s">
        <v>318</v>
      </c>
      <c r="B202" s="11" t="s">
        <v>319</v>
      </c>
      <c r="C202" s="1" t="s">
        <v>500</v>
      </c>
      <c r="D202" s="25">
        <v>12600</v>
      </c>
      <c r="E202" s="22">
        <v>45408</v>
      </c>
      <c r="F202" s="28">
        <v>0.68888888888888888</v>
      </c>
      <c r="G202" s="1" t="s">
        <v>503</v>
      </c>
      <c r="H202" s="11">
        <v>15</v>
      </c>
      <c r="I202" s="1">
        <v>4</v>
      </c>
      <c r="J202" s="1">
        <v>4</v>
      </c>
      <c r="K202" s="11" t="s">
        <v>52</v>
      </c>
      <c r="L202" s="1" t="s">
        <v>52</v>
      </c>
      <c r="M202" s="1" t="s">
        <v>27</v>
      </c>
      <c r="N202" s="11" t="s">
        <v>527</v>
      </c>
      <c r="O202" s="1" t="s">
        <v>149</v>
      </c>
      <c r="P202" s="11" t="s">
        <v>150</v>
      </c>
      <c r="Q202" s="30" t="s">
        <v>150</v>
      </c>
    </row>
    <row r="203" spans="1:18" ht="16" x14ac:dyDescent="0.2">
      <c r="A203" s="13" t="s">
        <v>364</v>
      </c>
      <c r="B203" s="11" t="s">
        <v>365</v>
      </c>
      <c r="C203" s="1" t="s">
        <v>500</v>
      </c>
      <c r="D203" s="25">
        <v>17</v>
      </c>
      <c r="E203" s="22">
        <v>45409</v>
      </c>
      <c r="F203" s="28">
        <v>0.37222222222222223</v>
      </c>
      <c r="G203" s="1" t="s">
        <v>503</v>
      </c>
      <c r="H203" s="11">
        <v>0</v>
      </c>
      <c r="I203" s="1">
        <v>0</v>
      </c>
      <c r="J203" s="1">
        <v>0</v>
      </c>
      <c r="K203" s="11" t="s">
        <v>25</v>
      </c>
      <c r="L203" s="1" t="s">
        <v>52</v>
      </c>
      <c r="M203" s="1" t="s">
        <v>27</v>
      </c>
      <c r="N203" s="11" t="s">
        <v>77</v>
      </c>
      <c r="O203" s="1" t="s">
        <v>149</v>
      </c>
      <c r="P203" s="11" t="s">
        <v>150</v>
      </c>
      <c r="Q203" s="30" t="s">
        <v>150</v>
      </c>
    </row>
    <row r="204" spans="1:18" ht="16" x14ac:dyDescent="0.2">
      <c r="A204" s="13" t="s">
        <v>366</v>
      </c>
      <c r="B204" s="11" t="s">
        <v>367</v>
      </c>
      <c r="C204" s="1" t="s">
        <v>500</v>
      </c>
      <c r="D204" s="25">
        <v>998</v>
      </c>
      <c r="E204" s="22">
        <v>45409</v>
      </c>
      <c r="F204" s="28">
        <v>0.40069444444444446</v>
      </c>
      <c r="G204" s="1" t="s">
        <v>502</v>
      </c>
      <c r="H204" s="11">
        <v>2</v>
      </c>
      <c r="I204" s="1">
        <v>2</v>
      </c>
      <c r="J204" s="1">
        <v>0</v>
      </c>
      <c r="K204" s="11" t="s">
        <v>25</v>
      </c>
      <c r="L204" s="1" t="s">
        <v>52</v>
      </c>
      <c r="M204" s="1" t="s">
        <v>514</v>
      </c>
      <c r="N204" s="11" t="s">
        <v>77</v>
      </c>
      <c r="O204" s="1" t="s">
        <v>149</v>
      </c>
      <c r="P204" s="11" t="s">
        <v>150</v>
      </c>
      <c r="Q204" s="30" t="s">
        <v>150</v>
      </c>
    </row>
    <row r="205" spans="1:18" ht="14" x14ac:dyDescent="0.2">
      <c r="A205" s="4" t="s">
        <v>409</v>
      </c>
      <c r="B205" s="11" t="s">
        <v>410</v>
      </c>
      <c r="C205" s="1" t="s">
        <v>239</v>
      </c>
      <c r="D205" s="25">
        <v>1748</v>
      </c>
      <c r="E205" s="22">
        <v>45409</v>
      </c>
      <c r="F205" s="28">
        <v>0.96944444444444444</v>
      </c>
      <c r="G205" s="1" t="s">
        <v>6</v>
      </c>
      <c r="H205" s="11">
        <v>0</v>
      </c>
      <c r="I205" s="1">
        <v>0</v>
      </c>
      <c r="J205" s="1">
        <v>0</v>
      </c>
      <c r="K205" s="11" t="s">
        <v>25</v>
      </c>
      <c r="L205" s="1" t="s">
        <v>52</v>
      </c>
      <c r="M205" s="1" t="s">
        <v>518</v>
      </c>
      <c r="N205" s="11" t="s">
        <v>77</v>
      </c>
      <c r="O205" s="1" t="s">
        <v>149</v>
      </c>
      <c r="P205" s="11" t="s">
        <v>150</v>
      </c>
      <c r="Q205" s="30" t="s">
        <v>150</v>
      </c>
    </row>
    <row r="206" spans="1:18" ht="14" x14ac:dyDescent="0.2">
      <c r="A206" s="4" t="s">
        <v>419</v>
      </c>
      <c r="B206" s="11" t="s">
        <v>420</v>
      </c>
      <c r="C206" s="1" t="s">
        <v>500</v>
      </c>
      <c r="D206" s="25">
        <v>1356</v>
      </c>
      <c r="E206" s="22">
        <v>45410</v>
      </c>
      <c r="F206" s="28">
        <v>0.38263888888888886</v>
      </c>
      <c r="G206" s="1" t="s">
        <v>503</v>
      </c>
      <c r="H206" s="11">
        <v>0</v>
      </c>
      <c r="I206" s="1">
        <v>0</v>
      </c>
      <c r="J206" s="1">
        <v>1</v>
      </c>
      <c r="K206" s="11" t="s">
        <v>25</v>
      </c>
      <c r="L206" s="1" t="s">
        <v>52</v>
      </c>
      <c r="M206" s="1" t="s">
        <v>27</v>
      </c>
      <c r="N206" s="11" t="s">
        <v>77</v>
      </c>
      <c r="O206" s="1" t="s">
        <v>149</v>
      </c>
      <c r="P206" s="11" t="s">
        <v>150</v>
      </c>
      <c r="Q206" s="30" t="s">
        <v>150</v>
      </c>
    </row>
    <row r="207" spans="1:18" ht="14" x14ac:dyDescent="0.2">
      <c r="A207" s="4" t="s">
        <v>433</v>
      </c>
      <c r="B207" s="11" t="s">
        <v>434</v>
      </c>
      <c r="C207" s="1" t="s">
        <v>499</v>
      </c>
      <c r="D207" s="25">
        <v>3982</v>
      </c>
      <c r="E207" s="22">
        <v>45410</v>
      </c>
      <c r="F207" s="28">
        <v>0.52638888888888891</v>
      </c>
      <c r="G207" s="1" t="s">
        <v>503</v>
      </c>
      <c r="H207" s="11">
        <v>0</v>
      </c>
      <c r="I207" s="1">
        <v>0</v>
      </c>
      <c r="J207" s="1">
        <v>1</v>
      </c>
      <c r="K207" s="11" t="s">
        <v>25</v>
      </c>
      <c r="L207" s="1" t="s">
        <v>52</v>
      </c>
      <c r="M207" s="1" t="s">
        <v>27</v>
      </c>
      <c r="N207" s="11" t="s">
        <v>77</v>
      </c>
      <c r="O207" s="1" t="s">
        <v>149</v>
      </c>
      <c r="P207" s="11" t="s">
        <v>150</v>
      </c>
      <c r="Q207" s="30" t="s">
        <v>150</v>
      </c>
    </row>
    <row r="208" spans="1:18" ht="14" x14ac:dyDescent="0.2">
      <c r="A208" s="4" t="s">
        <v>437</v>
      </c>
      <c r="B208" s="11" t="s">
        <v>178</v>
      </c>
      <c r="C208" s="1" t="s">
        <v>500</v>
      </c>
      <c r="D208" s="25">
        <v>81</v>
      </c>
      <c r="E208" s="22">
        <v>45410</v>
      </c>
      <c r="F208" s="28">
        <v>0.58402777777777781</v>
      </c>
      <c r="G208" s="1" t="s">
        <v>503</v>
      </c>
      <c r="H208" s="11">
        <v>0</v>
      </c>
      <c r="I208" s="1">
        <v>0</v>
      </c>
      <c r="J208" s="1">
        <v>0</v>
      </c>
      <c r="K208" s="11" t="s">
        <v>25</v>
      </c>
      <c r="L208" s="1" t="s">
        <v>52</v>
      </c>
      <c r="M208" s="1" t="s">
        <v>27</v>
      </c>
      <c r="N208" s="11" t="s">
        <v>77</v>
      </c>
      <c r="O208" s="1" t="s">
        <v>149</v>
      </c>
      <c r="P208" s="11" t="s">
        <v>150</v>
      </c>
      <c r="Q208" s="30" t="s">
        <v>150</v>
      </c>
    </row>
    <row r="209" spans="1:17" ht="14" x14ac:dyDescent="0.2">
      <c r="A209" s="4" t="s">
        <v>446</v>
      </c>
      <c r="B209" s="11" t="s">
        <v>447</v>
      </c>
      <c r="C209" s="1" t="s">
        <v>500</v>
      </c>
      <c r="D209" s="25">
        <v>734</v>
      </c>
      <c r="E209" s="22">
        <v>45410</v>
      </c>
      <c r="F209" s="28">
        <v>0.66041666666666665</v>
      </c>
      <c r="G209" s="1" t="s">
        <v>503</v>
      </c>
      <c r="H209" s="11">
        <v>3</v>
      </c>
      <c r="I209" s="1">
        <v>2</v>
      </c>
      <c r="J209" s="1">
        <v>1</v>
      </c>
      <c r="K209" s="11" t="s">
        <v>52</v>
      </c>
      <c r="L209" s="1" t="s">
        <v>52</v>
      </c>
      <c r="M209" s="1" t="s">
        <v>27</v>
      </c>
      <c r="N209" s="11" t="s">
        <v>77</v>
      </c>
      <c r="O209" s="1" t="s">
        <v>149</v>
      </c>
      <c r="P209" s="11" t="s">
        <v>150</v>
      </c>
      <c r="Q209" s="30" t="s">
        <v>150</v>
      </c>
    </row>
    <row r="210" spans="1:17" ht="14" x14ac:dyDescent="0.2">
      <c r="A210" s="4" t="s">
        <v>465</v>
      </c>
      <c r="B210" s="11" t="s">
        <v>466</v>
      </c>
      <c r="C210" s="1" t="s">
        <v>500</v>
      </c>
      <c r="D210" s="25">
        <v>16400</v>
      </c>
      <c r="E210" s="22">
        <v>45410</v>
      </c>
      <c r="F210" s="28">
        <v>0.80625000000000002</v>
      </c>
      <c r="G210" s="1" t="s">
        <v>503</v>
      </c>
      <c r="H210" s="11">
        <v>28</v>
      </c>
      <c r="I210" s="1">
        <v>13</v>
      </c>
      <c r="J210" s="1">
        <v>14</v>
      </c>
      <c r="K210" s="11" t="s">
        <v>25</v>
      </c>
      <c r="L210" s="1" t="s">
        <v>52</v>
      </c>
      <c r="M210" s="1" t="s">
        <v>27</v>
      </c>
      <c r="N210" s="11" t="s">
        <v>77</v>
      </c>
      <c r="O210" s="1" t="s">
        <v>149</v>
      </c>
      <c r="P210" s="11" t="s">
        <v>150</v>
      </c>
      <c r="Q210" s="30" t="s">
        <v>150</v>
      </c>
    </row>
    <row r="211" spans="1:17" ht="14" x14ac:dyDescent="0.2">
      <c r="A211" s="4" t="s">
        <v>468</v>
      </c>
      <c r="B211" s="11" t="s">
        <v>469</v>
      </c>
      <c r="C211" s="1" t="s">
        <v>500</v>
      </c>
      <c r="D211" s="25">
        <v>12</v>
      </c>
      <c r="E211" s="22">
        <v>45410</v>
      </c>
      <c r="F211" s="28">
        <v>0.82430555555555551</v>
      </c>
      <c r="G211" s="1" t="s">
        <v>503</v>
      </c>
      <c r="H211" s="11">
        <v>0</v>
      </c>
      <c r="I211" s="1">
        <v>0</v>
      </c>
      <c r="J211" s="1">
        <v>1</v>
      </c>
      <c r="K211" s="11" t="s">
        <v>25</v>
      </c>
      <c r="L211" s="1" t="s">
        <v>52</v>
      </c>
      <c r="M211" s="1" t="s">
        <v>27</v>
      </c>
      <c r="N211" s="11" t="s">
        <v>77</v>
      </c>
      <c r="O211" s="1" t="s">
        <v>149</v>
      </c>
      <c r="P211" s="11" t="s">
        <v>150</v>
      </c>
      <c r="Q211" s="30" t="s">
        <v>150</v>
      </c>
    </row>
    <row r="212" spans="1:17" ht="14" x14ac:dyDescent="0.2">
      <c r="A212" s="4" t="s">
        <v>486</v>
      </c>
      <c r="B212" s="11" t="s">
        <v>487</v>
      </c>
      <c r="C212" s="1" t="s">
        <v>500</v>
      </c>
      <c r="D212" s="25">
        <v>1962</v>
      </c>
      <c r="E212" s="22">
        <v>45410</v>
      </c>
      <c r="F212" s="28">
        <v>0.97777777777777775</v>
      </c>
      <c r="G212" s="1" t="s">
        <v>503</v>
      </c>
      <c r="H212" s="11">
        <v>2</v>
      </c>
      <c r="I212" s="1">
        <v>0</v>
      </c>
      <c r="J212" s="1">
        <v>1</v>
      </c>
      <c r="K212" s="11" t="s">
        <v>25</v>
      </c>
      <c r="L212" s="1" t="s">
        <v>52</v>
      </c>
      <c r="M212" s="1" t="s">
        <v>27</v>
      </c>
      <c r="N212" s="11" t="s">
        <v>527</v>
      </c>
      <c r="O212" s="1" t="s">
        <v>149</v>
      </c>
      <c r="P212" s="11" t="s">
        <v>150</v>
      </c>
      <c r="Q212" s="30" t="s">
        <v>150</v>
      </c>
    </row>
  </sheetData>
  <sortState xmlns:xlrd2="http://schemas.microsoft.com/office/spreadsheetml/2017/richdata2" ref="A3:R212">
    <sortCondition ref="O2:O212"/>
  </sortState>
  <mergeCells count="6">
    <mergeCell ref="K1:M1"/>
    <mergeCell ref="N1:O1"/>
    <mergeCell ref="P1:Q1"/>
    <mergeCell ref="B1:D1"/>
    <mergeCell ref="E1:G1"/>
    <mergeCell ref="H1:J1"/>
  </mergeCells>
  <hyperlinks>
    <hyperlink ref="A3" r:id="rId1" xr:uid="{02472748-FB7A-414C-9BFD-5F204AD083A6}"/>
    <hyperlink ref="A11" r:id="rId2" xr:uid="{7E303549-94D9-2348-A907-FA53317D8FAD}"/>
    <hyperlink ref="A142" r:id="rId3" xr:uid="{A19E0839-EDB9-144D-881E-4AB2C6FEB442}"/>
    <hyperlink ref="A87" r:id="rId4" xr:uid="{897B37D2-7AF3-574E-8F9C-5D89C514B129}"/>
    <hyperlink ref="A88" r:id="rId5" xr:uid="{79E1FCB3-57E8-FE4B-902B-CCB4D7BDD1E1}"/>
    <hyperlink ref="A118" r:id="rId6" xr:uid="{F5DAA6DD-DE81-E344-9F79-17288904C4A5}"/>
    <hyperlink ref="A193" r:id="rId7" xr:uid="{38F27ADA-FA6F-7945-80D3-FF2825DCDD66}"/>
    <hyperlink ref="A4" r:id="rId8" xr:uid="{8A8EB458-DB1D-489E-95A5-655212AA6CAF}"/>
    <hyperlink ref="A5" r:id="rId9" xr:uid="{B46768F8-9EB1-4C68-8041-9F2A858D1778}"/>
    <hyperlink ref="A6" r:id="rId10" xr:uid="{6A6E2207-48A9-42C8-8B02-3BE480313F7A}"/>
    <hyperlink ref="A7" r:id="rId11" xr:uid="{5AA2F723-EAB1-4D7E-98F6-23C8057A1B3C}"/>
    <hyperlink ref="A8" r:id="rId12" xr:uid="{87B37F3C-D684-4146-8AF8-AEA6EBFCAB57}"/>
    <hyperlink ref="A9" r:id="rId13" xr:uid="{E7BBF603-BE4B-4BF8-BA8A-34CD2A40BA66}"/>
    <hyperlink ref="A10" r:id="rId14" xr:uid="{2857474D-312C-4C7A-A524-728927DC779F}"/>
    <hyperlink ref="A12" r:id="rId15" xr:uid="{C53E499A-A729-448C-A71D-7916B84C4A62}"/>
    <hyperlink ref="A13" r:id="rId16" xr:uid="{5192A589-0CD1-4740-882C-BE5AA9C0D287}"/>
    <hyperlink ref="A14" r:id="rId17" xr:uid="{ED79F97A-7EEC-44A4-A23C-F53F858BBBB3}"/>
    <hyperlink ref="A15" r:id="rId18" xr:uid="{F9B6C5C4-BFEC-40F9-92CC-07317DC69A78}"/>
    <hyperlink ref="A33" r:id="rId19" xr:uid="{1E7796FA-355E-410E-9C07-F2D6223D7794}"/>
    <hyperlink ref="A139" r:id="rId20" xr:uid="{54CD66C3-4604-44EE-93B0-3A880F13E6CD}"/>
    <hyperlink ref="A16" r:id="rId21" xr:uid="{6D9515E1-7135-4229-B55D-2055E4B6DC90}"/>
    <hyperlink ref="A17" r:id="rId22" xr:uid="{A1F7D63A-10E7-44D3-B1F2-B33600001434}"/>
    <hyperlink ref="A18" r:id="rId23" xr:uid="{201F2FC7-CA29-4B89-BBD6-DB25CB319380}"/>
    <hyperlink ref="A19" r:id="rId24" xr:uid="{A9F70E10-47C4-4FDF-8565-D37504DB54F9}"/>
    <hyperlink ref="A20" r:id="rId25" xr:uid="{0F9BFB99-0623-408C-A991-DC74273D46A9}"/>
    <hyperlink ref="A22" r:id="rId26" xr:uid="{04648944-8839-44ED-9890-49FABF3F0357}"/>
    <hyperlink ref="A23" r:id="rId27" xr:uid="{3F6645A1-38F8-4E61-BE87-055EB1871D1C}"/>
    <hyperlink ref="A21" r:id="rId28" xr:uid="{983BF491-FA4D-4657-B398-823F0ACA2137}"/>
    <hyperlink ref="A26" r:id="rId29" xr:uid="{3F42784A-1E07-4F96-A54F-888C2DE1D2D8}"/>
    <hyperlink ref="A27" r:id="rId30" xr:uid="{A010EA36-6F55-49D8-A711-6F8CD09E23B0}"/>
    <hyperlink ref="A29" r:id="rId31" xr:uid="{3FD585EA-FD23-415D-A4F0-B23C5F8743E8}"/>
    <hyperlink ref="A30" r:id="rId32" xr:uid="{C23B6115-A251-4B30-B1E5-52F1D79C508C}"/>
    <hyperlink ref="A31" r:id="rId33" xr:uid="{551BFE40-0396-403C-8668-31736882AAF7}"/>
    <hyperlink ref="A32" r:id="rId34" xr:uid="{C2E2911E-844D-416F-8759-FF7D3D4503C5}"/>
    <hyperlink ref="A34" r:id="rId35" xr:uid="{07E8A862-C1B8-4A9D-9606-9284289E3A09}"/>
    <hyperlink ref="A35" r:id="rId36" xr:uid="{0BBA6F92-6019-49C6-A350-615F9D6C95EA}"/>
    <hyperlink ref="A125" r:id="rId37" xr:uid="{115652D8-6AD4-4434-B85E-802B032BC9D8}"/>
    <hyperlink ref="A126" r:id="rId38" xr:uid="{E58EC531-6253-40F2-B92C-328B56B3B46A}"/>
    <hyperlink ref="A127" r:id="rId39" xr:uid="{6E97DBFC-4924-41BF-8663-021B4353EB0E}"/>
    <hyperlink ref="A128" r:id="rId40" xr:uid="{29CDFD4E-0C30-4BE3-AC2D-440600F8EB4D}"/>
    <hyperlink ref="A130" r:id="rId41" xr:uid="{7E07CBD0-8A01-404C-9A70-0975F3D70449}"/>
    <hyperlink ref="A131" r:id="rId42" xr:uid="{C557DDEB-8B8E-4EB5-9A27-F563CA6FD901}"/>
    <hyperlink ref="A37" r:id="rId43" xr:uid="{217A61D8-71F8-405C-B3DC-E55C0012BBAA}"/>
    <hyperlink ref="A38" r:id="rId44" xr:uid="{D1088490-2755-49FC-A402-040EC72D4819}"/>
    <hyperlink ref="A39" r:id="rId45" xr:uid="{94C6633E-4520-4FB8-9D6B-235C354CE76D}"/>
    <hyperlink ref="A40" r:id="rId46" xr:uid="{0B09AF9D-1D39-454D-906D-C915CA2A8696}"/>
    <hyperlink ref="A41" r:id="rId47" xr:uid="{2BE883D9-D0DB-4FFE-A3CB-7202BAE0F27B}"/>
    <hyperlink ref="A132" r:id="rId48" xr:uid="{EE2183AF-77F5-4836-9D12-C7292BCABE4F}"/>
    <hyperlink ref="A133" r:id="rId49" xr:uid="{6DF763C7-53C2-4713-9D3D-156F33F4DECD}"/>
    <hyperlink ref="A134" r:id="rId50" xr:uid="{F8809EE2-3C05-414A-B607-CABA68DA487B}"/>
    <hyperlink ref="A135" r:id="rId51" xr:uid="{D32FADD3-4E11-4AA5-8D1C-C3276E8E27B1}"/>
    <hyperlink ref="A136" r:id="rId52" xr:uid="{10BDFAFA-FDB0-435C-88B3-C38B72116958}"/>
    <hyperlink ref="A137" r:id="rId53" xr:uid="{0604C054-21CB-4AE9-8AFC-FE0D94B0AE81}"/>
    <hyperlink ref="A196" r:id="rId54" xr:uid="{40C5F635-77CE-4297-9895-83DC6C92F3D8}"/>
    <hyperlink ref="A138" r:id="rId55" xr:uid="{2AD63ED1-D05C-41DC-B827-A9DC6A4CD54F}"/>
    <hyperlink ref="A140" r:id="rId56" xr:uid="{F1453155-612A-4821-AE4B-B7892429221D}"/>
    <hyperlink ref="A42" r:id="rId57" xr:uid="{27359FCA-266F-40DD-8EEC-C915DA75692F}"/>
    <hyperlink ref="A141" r:id="rId58" xr:uid="{8339BA51-F99F-40D3-BB01-2F56C024C0EA}"/>
    <hyperlink ref="A143" r:id="rId59" xr:uid="{F7A61D9F-27E5-4C01-976E-B3402C7963FE}"/>
    <hyperlink ref="A43" r:id="rId60" xr:uid="{0975A70D-2191-4A98-B352-4956A7FD99FC}"/>
    <hyperlink ref="A197" r:id="rId61" xr:uid="{4762EDBB-E7C9-43C3-B944-901EA4E1EA96}"/>
    <hyperlink ref="A44" r:id="rId62" xr:uid="{041B7C3C-076B-4877-A411-DBD4C90A2978}"/>
    <hyperlink ref="A144" r:id="rId63" xr:uid="{950499A0-C7AB-4491-83A0-36578A661E67}"/>
    <hyperlink ref="A145" r:id="rId64" xr:uid="{63862EBB-7EB7-4A3E-9831-5B39E954D00A}"/>
    <hyperlink ref="A146" r:id="rId65" xr:uid="{B15CEF9E-3D5D-40AE-A7A1-3CFCA3F120D4}"/>
    <hyperlink ref="A147" r:id="rId66" xr:uid="{7DD37376-C73F-4B8F-BADC-393DFC9EC4D8}"/>
    <hyperlink ref="A45" r:id="rId67" xr:uid="{610E042F-B8B0-4620-9408-9E69C41FA81F}"/>
    <hyperlink ref="A148" r:id="rId68" xr:uid="{C7F7754B-0B83-477D-8816-40BE638CDD85}"/>
    <hyperlink ref="A46" r:id="rId69" xr:uid="{E4372B1D-7D9E-4D92-B7A6-7AF6DC81F996}"/>
    <hyperlink ref="A47" r:id="rId70" xr:uid="{C51B09E3-0B7C-44E6-8EDE-600E58A2D41D}"/>
    <hyperlink ref="A149" r:id="rId71" xr:uid="{0A5C8D76-4E1D-4A33-AA8F-82524D3EB557}"/>
    <hyperlink ref="A150" r:id="rId72" xr:uid="{34BFE740-29C0-4668-8D37-8DF0518AAA20}"/>
    <hyperlink ref="A48" r:id="rId73" xr:uid="{D07D4C6A-DF17-4A24-901D-47422668363A}"/>
    <hyperlink ref="A49" r:id="rId74" xr:uid="{EC1E93BA-8106-4CD5-91B0-5B200875EE23}"/>
    <hyperlink ref="A151" r:id="rId75" xr:uid="{02F39194-C7B8-4572-A848-DF366BDBD907}"/>
    <hyperlink ref="A50" r:id="rId76" xr:uid="{6BF6F779-0868-4D76-B89B-5506FFBFC349}"/>
    <hyperlink ref="A51" r:id="rId77" xr:uid="{0B4A8446-0B33-459D-BC0B-449DE562B676}"/>
    <hyperlink ref="A198" r:id="rId78" xr:uid="{55A21F4A-590E-4A48-B304-00D3DE1AC9DE}"/>
    <hyperlink ref="A52" r:id="rId79" xr:uid="{8E2146DE-532B-4C75-A13D-30D29B0407C0}"/>
    <hyperlink ref="A53" r:id="rId80" xr:uid="{FBCC8422-24D1-4CB6-9D35-470CFC175C33}"/>
    <hyperlink ref="A54" r:id="rId81" xr:uid="{957A863D-AF06-422F-BB58-578AE486B2F8}"/>
    <hyperlink ref="A55" r:id="rId82" xr:uid="{4F76DE56-475C-4D04-BE00-4AFAAE38B699}"/>
    <hyperlink ref="A152" r:id="rId83" xr:uid="{728051B8-A25C-410A-9A78-8CF8C4FD8081}"/>
    <hyperlink ref="A153" r:id="rId84" xr:uid="{F6FA96AC-3930-4DDF-BF8A-933E30BB6BF9}"/>
    <hyperlink ref="A56" r:id="rId85" xr:uid="{44010B93-C38D-4E47-9417-2BCCF36E696B}"/>
    <hyperlink ref="A154" r:id="rId86" xr:uid="{BECABD9D-17D2-45DE-82F2-996705B6B771}"/>
    <hyperlink ref="A57" r:id="rId87" xr:uid="{7AC6A339-3866-406C-B4C1-868414FD0E4A}"/>
    <hyperlink ref="A58" r:id="rId88" xr:uid="{09D7EAB3-D1B1-44A7-8E16-B409E0C0731D}"/>
    <hyperlink ref="A155" r:id="rId89" xr:uid="{C8035127-59D2-495D-BA6C-C1D8FCFC22D2}"/>
    <hyperlink ref="A59" r:id="rId90" xr:uid="{A3FA5118-1555-4022-A7D8-1182BE9D807B}"/>
    <hyperlink ref="A156" r:id="rId91" xr:uid="{83624A07-97DB-44FB-A924-B6DB099DB0FA}"/>
    <hyperlink ref="A199" r:id="rId92" xr:uid="{F7958C1C-8416-4D9E-8B16-E6289336F5C2}"/>
    <hyperlink ref="A60" r:id="rId93" xr:uid="{51418C38-76C1-400D-9BD3-15D456D639B5}"/>
    <hyperlink ref="A61" r:id="rId94" xr:uid="{50F2E47D-0782-4486-BEA0-B157DD3D122F}"/>
    <hyperlink ref="A62" r:id="rId95" xr:uid="{B5C4A3E4-FE57-48C7-BCB1-8ADDC12473BC}"/>
    <hyperlink ref="A200" r:id="rId96" xr:uid="{89C31604-F2A6-41D0-816F-89F61928F6D9}"/>
    <hyperlink ref="A157" r:id="rId97" xr:uid="{DFD32BEA-62DA-4A76-B8D2-F7ACB647C1C8}"/>
    <hyperlink ref="A63" r:id="rId98" xr:uid="{52FED922-0391-4F1B-AB0B-F0EBE23AA135}"/>
    <hyperlink ref="A64" r:id="rId99" xr:uid="{B9DC123C-0F29-4133-B177-D44F73637914}"/>
    <hyperlink ref="A158" r:id="rId100" xr:uid="{B6C67847-2A3E-4576-8CA4-E22F0EC6997B}"/>
    <hyperlink ref="A159" r:id="rId101" xr:uid="{D712475C-72EB-42C1-9E83-33D126C6CEA6}"/>
    <hyperlink ref="A65" r:id="rId102" xr:uid="{B3D132F3-6B86-48E2-9466-F5169FD20473}"/>
    <hyperlink ref="A66" r:id="rId103" xr:uid="{7B32671F-2C20-404A-BC00-6CC9945AA539}"/>
    <hyperlink ref="A201" r:id="rId104" xr:uid="{5F56B9F1-552A-4E67-8D3C-F4CDC073F900}"/>
    <hyperlink ref="A67" r:id="rId105" xr:uid="{C0ECC78D-7A78-417E-ABAD-0A772479F52A}"/>
    <hyperlink ref="A68" r:id="rId106" xr:uid="{764AD1D3-D868-4777-A75C-6BAABA768C69}"/>
    <hyperlink ref="A69" r:id="rId107" xr:uid="{0B855E92-CF5F-4B58-A300-9F9B0E359C9F}"/>
    <hyperlink ref="A70" r:id="rId108" xr:uid="{C28F13E1-440D-4D3F-A020-F41370573E19}"/>
    <hyperlink ref="A71" r:id="rId109" xr:uid="{BE10CB7D-05B3-4E8D-AD01-336E6B27E06B}"/>
    <hyperlink ref="A160" r:id="rId110" xr:uid="{133B2CF3-41BD-4B3D-B54F-BD1959D23006}"/>
    <hyperlink ref="A161" r:id="rId111" xr:uid="{83E71711-F581-4455-9473-EF019ADBAB38}"/>
    <hyperlink ref="A162" r:id="rId112" xr:uid="{9A9D62FC-CB7F-4ACF-A43B-8FC8E7C4E37A}"/>
    <hyperlink ref="A72" r:id="rId113" xr:uid="{ECEEBA25-859F-4431-8A5E-668FDC022CB4}"/>
    <hyperlink ref="A163" r:id="rId114" xr:uid="{AD6C5EB4-01E7-4654-ABF5-44291B7DDCD9}"/>
    <hyperlink ref="A73" r:id="rId115" xr:uid="{8629C25D-9E27-4355-A104-9A78E30CCFF8}"/>
    <hyperlink ref="A74" r:id="rId116" xr:uid="{70F7E581-2421-4214-AD58-AEE847F5C5B2}"/>
    <hyperlink ref="A164" r:id="rId117" xr:uid="{5C9F590A-573D-46E8-B675-91F4B7809392}"/>
    <hyperlink ref="A123" r:id="rId118" xr:uid="{4B85BC4D-E3AA-4C5B-AD5B-DCAE6C058E94}"/>
    <hyperlink ref="A75" r:id="rId119" xr:uid="{A4E3F985-A8C0-45D3-980A-AE3132F0BC5E}"/>
    <hyperlink ref="A76" r:id="rId120" xr:uid="{B34D0279-EAFF-4E37-8470-4B0E82C4EB9F}"/>
    <hyperlink ref="A165" r:id="rId121" xr:uid="{A0B9FC3D-0A51-46CD-A812-01DBABF7AEDA}"/>
    <hyperlink ref="A77" r:id="rId122" xr:uid="{4582C47F-DF3C-444B-9777-5B9859705E2C}"/>
    <hyperlink ref="A166" r:id="rId123" xr:uid="{5CCD6FAE-8BE5-496E-8FD3-4298D4F9E3F9}"/>
    <hyperlink ref="A78" r:id="rId124" xr:uid="{DDD28834-9B8F-41F3-8FC0-5DA37F138126}"/>
    <hyperlink ref="A167" r:id="rId125" xr:uid="{8ECF7829-F0A8-4388-983D-0B218F2F8E2D}"/>
    <hyperlink ref="A202" r:id="rId126" xr:uid="{3704FAED-85D2-4E97-BA2E-6A5094343309}"/>
    <hyperlink ref="A79" r:id="rId127" xr:uid="{E929027F-C7B3-481A-ABCD-D67AC7EE21D2}"/>
    <hyperlink ref="A80" r:id="rId128" xr:uid="{1C8C0A59-101D-4581-8966-26ED142FDF7A}"/>
    <hyperlink ref="A81" r:id="rId129" xr:uid="{683F4F63-A9AD-40AA-8428-B3D4F9F5C2BC}"/>
    <hyperlink ref="A82" r:id="rId130" xr:uid="{27C2033B-7657-4373-A736-0BDC17C4B7BE}"/>
    <hyperlink ref="A168" r:id="rId131" xr:uid="{2407B782-7B2D-43FE-B9D8-FD2BC85A5B74}"/>
    <hyperlink ref="A83" r:id="rId132" xr:uid="{572ECA48-E248-4C83-A715-F8EE527A26F6}"/>
    <hyperlink ref="A24" r:id="rId133" xr:uid="{BBF43F09-A3C4-4009-AF7E-547DF532759D}"/>
    <hyperlink ref="A129" r:id="rId134" xr:uid="{6FFA16C4-18BD-4EE2-A180-5A05C35505E1}"/>
    <hyperlink ref="A36" r:id="rId135" xr:uid="{CF7A27F3-D197-4832-86B3-E6606EA247E5}"/>
    <hyperlink ref="A28" r:id="rId136" xr:uid="{494D064C-671F-4FDC-A759-4C62EFC75B97}"/>
    <hyperlink ref="A25" r:id="rId137" xr:uid="{4673851A-172B-4C28-B9EE-D302ECB0A3AE}"/>
    <hyperlink ref="A84" r:id="rId138" xr:uid="{2F9FCE96-E827-4093-BD39-BF83AD4F8E5A}"/>
    <hyperlink ref="A169" r:id="rId139" xr:uid="{463678D1-9A13-4DC5-B623-3A1C1BDEDA2A}"/>
    <hyperlink ref="A170" r:id="rId140" xr:uid="{66A75443-EC94-42F3-8224-65FBC46E48D3}"/>
    <hyperlink ref="A85" r:id="rId141" xr:uid="{3D6F09C4-1B61-4303-9A8D-A3740FB76479}"/>
    <hyperlink ref="A86" r:id="rId142" xr:uid="{457CBDF3-7C8E-4A60-9AE7-A66DDCB30655}"/>
    <hyperlink ref="A171" r:id="rId143" xr:uid="{CB65A4EE-54ED-4929-A906-29488E1A840E}"/>
    <hyperlink ref="A89" r:id="rId144" xr:uid="{67D8AED6-F287-4987-92BB-ACA3045F5D12}"/>
    <hyperlink ref="A90" r:id="rId145" xr:uid="{8ED9A7B6-0312-4968-913D-76DFA0CAAF20}"/>
    <hyperlink ref="A91" r:id="rId146" xr:uid="{4D3A5B68-23EB-442D-8447-CEE3D6A8FA98}"/>
    <hyperlink ref="A92" r:id="rId147" xr:uid="{8D48E2C4-9FC4-43B6-B743-7D3C4786CABF}"/>
    <hyperlink ref="A93" r:id="rId148" xr:uid="{68164905-4A76-4125-B2BD-BD1A141C27E2}"/>
    <hyperlink ref="A203" r:id="rId149" xr:uid="{29F0F720-38DA-4468-A277-455B6302D809}"/>
    <hyperlink ref="A204" r:id="rId150" xr:uid="{77B85EE9-FAA3-4E0F-9115-A87C294C9BEA}"/>
    <hyperlink ref="A94" r:id="rId151" xr:uid="{6E941484-1D9E-434E-93D5-900ABA024294}"/>
    <hyperlink ref="A95" r:id="rId152" xr:uid="{08A7B49C-96CD-4444-8C46-F4A968715F21}"/>
    <hyperlink ref="A96" r:id="rId153" xr:uid="{0CFD0C74-87EF-4BD8-B6C2-229DC3CBF12C}"/>
    <hyperlink ref="A172" r:id="rId154" xr:uid="{927337D8-35C6-41B5-AADF-83C294A3C272}"/>
    <hyperlink ref="A97" r:id="rId155" xr:uid="{937673A7-E698-4102-9795-85D6046063D3}"/>
    <hyperlink ref="A98" r:id="rId156" xr:uid="{5177019F-5B10-42EC-BD63-0E427C7133C2}"/>
    <hyperlink ref="A99" r:id="rId157" xr:uid="{CD28268E-17DC-4530-A554-EB46B12C0188}"/>
    <hyperlink ref="A100" r:id="rId158" xr:uid="{9DDE4C85-3A34-475B-A39C-B9ECC83036F7}"/>
    <hyperlink ref="A101" r:id="rId159" xr:uid="{644DA816-7EF3-4493-ABC8-1412DA149DC8}"/>
    <hyperlink ref="A102" r:id="rId160" xr:uid="{8BBA0A72-517D-4F65-8A10-82F435597F54}"/>
    <hyperlink ref="A103" r:id="rId161" xr:uid="{BD46B050-711D-435A-9678-0615B54A62FD}"/>
    <hyperlink ref="A173" r:id="rId162" xr:uid="{F119ED38-60B7-4B70-9F8D-BF5959FFF478}"/>
    <hyperlink ref="A104" r:id="rId163" xr:uid="{0DF41E63-6822-4DD4-B8DD-91C155A099D7}"/>
    <hyperlink ref="A105" r:id="rId164" xr:uid="{3686F974-EFCC-4FC7-B212-D06B664D6FEC}"/>
    <hyperlink ref="A106" r:id="rId165" xr:uid="{13F61557-B36B-4BA1-A0B6-2E44B2E026A2}"/>
    <hyperlink ref="A124" r:id="rId166" xr:uid="{9693BDCA-9580-2443-B1BE-AAC9A05327A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8C96C-363E-064C-8AC5-F4F4A57B0F7E}">
  <dimension ref="A1:U213"/>
  <sheetViews>
    <sheetView workbookViewId="0">
      <selection activeCell="A14" sqref="A14"/>
    </sheetView>
  </sheetViews>
  <sheetFormatPr baseColWidth="10" defaultRowHeight="16" x14ac:dyDescent="0.2"/>
  <sheetData>
    <row r="1" spans="1:21" s="8" customFormat="1" ht="84" x14ac:dyDescent="0.15">
      <c r="A1" s="7" t="s">
        <v>6</v>
      </c>
      <c r="B1" s="9" t="s">
        <v>7</v>
      </c>
      <c r="C1" s="8" t="s">
        <v>506</v>
      </c>
      <c r="D1" s="8" t="s">
        <v>8</v>
      </c>
      <c r="E1" s="8" t="s">
        <v>578</v>
      </c>
      <c r="F1" s="24" t="s">
        <v>9</v>
      </c>
      <c r="G1" s="95" t="s">
        <v>570</v>
      </c>
      <c r="H1" s="21" t="s">
        <v>10</v>
      </c>
      <c r="I1" s="8" t="s">
        <v>11</v>
      </c>
      <c r="J1" s="9" t="s">
        <v>12</v>
      </c>
      <c r="K1" s="8" t="s">
        <v>13</v>
      </c>
      <c r="L1" s="8" t="s">
        <v>14</v>
      </c>
      <c r="M1" s="8" t="s">
        <v>577</v>
      </c>
      <c r="N1" s="19" t="s">
        <v>15</v>
      </c>
      <c r="O1" s="8" t="s">
        <v>16</v>
      </c>
      <c r="P1" s="8" t="s">
        <v>17</v>
      </c>
      <c r="Q1" s="9" t="s">
        <v>18</v>
      </c>
      <c r="R1" s="8" t="s">
        <v>19</v>
      </c>
      <c r="S1" s="9" t="s">
        <v>20</v>
      </c>
      <c r="T1" s="10" t="s">
        <v>21</v>
      </c>
      <c r="U1" s="6" t="s">
        <v>22</v>
      </c>
    </row>
    <row r="2" spans="1:21" s="1" customFormat="1" x14ac:dyDescent="0.2">
      <c r="A2" s="18" t="s">
        <v>94</v>
      </c>
      <c r="B2" s="11" t="s">
        <v>95</v>
      </c>
      <c r="C2" s="1" t="s">
        <v>500</v>
      </c>
      <c r="D2" s="25">
        <v>79</v>
      </c>
      <c r="E2" s="1">
        <f>(D2-80848.8)^2</f>
        <v>6523760592.0400009</v>
      </c>
      <c r="F2" s="22">
        <v>45406</v>
      </c>
      <c r="G2" s="96" t="s">
        <v>572</v>
      </c>
      <c r="H2" s="28">
        <v>0.73611111111111116</v>
      </c>
      <c r="I2" s="1" t="s">
        <v>503</v>
      </c>
      <c r="J2" s="11">
        <v>0</v>
      </c>
      <c r="K2" s="1">
        <v>0</v>
      </c>
      <c r="L2" s="1">
        <v>0</v>
      </c>
      <c r="M2" s="98">
        <f>(J2+K2+L2)/D2*100</f>
        <v>0</v>
      </c>
      <c r="N2" s="11" t="s">
        <v>25</v>
      </c>
      <c r="O2" s="1" t="s">
        <v>80</v>
      </c>
      <c r="P2" s="1" t="s">
        <v>27</v>
      </c>
      <c r="Q2" s="11" t="s">
        <v>96</v>
      </c>
      <c r="R2" s="1" t="s">
        <v>97</v>
      </c>
      <c r="S2" s="11" t="s">
        <v>98</v>
      </c>
      <c r="T2" s="31" t="s">
        <v>99</v>
      </c>
    </row>
    <row r="3" spans="1:21" s="1" customFormat="1" x14ac:dyDescent="0.2">
      <c r="A3" s="13" t="s">
        <v>50</v>
      </c>
      <c r="B3" s="11" t="s">
        <v>51</v>
      </c>
      <c r="C3" s="1" t="s">
        <v>500</v>
      </c>
      <c r="D3" s="25">
        <v>5676</v>
      </c>
      <c r="E3" s="1">
        <f>(D3-80848.8)^2</f>
        <v>5650949859.8400002</v>
      </c>
      <c r="F3" s="22">
        <v>45406</v>
      </c>
      <c r="G3" s="96" t="s">
        <v>571</v>
      </c>
      <c r="H3" s="28">
        <v>0.40208333333333335</v>
      </c>
      <c r="I3" s="1" t="s">
        <v>501</v>
      </c>
      <c r="J3" s="11">
        <v>562</v>
      </c>
      <c r="K3" s="1">
        <v>227</v>
      </c>
      <c r="L3" s="1">
        <v>70</v>
      </c>
      <c r="M3" s="98">
        <f>((J3+K3+L3)/D3)*100</f>
        <v>15.133897110641298</v>
      </c>
      <c r="N3" s="11" t="s">
        <v>25</v>
      </c>
      <c r="O3" s="1" t="s">
        <v>52</v>
      </c>
      <c r="P3" s="1" t="s">
        <v>27</v>
      </c>
      <c r="Q3" s="11" t="s">
        <v>28</v>
      </c>
      <c r="R3" s="1" t="s">
        <v>29</v>
      </c>
      <c r="S3" s="11" t="s">
        <v>150</v>
      </c>
      <c r="T3" s="30" t="s">
        <v>150</v>
      </c>
    </row>
    <row r="4" spans="1:21" s="1" customFormat="1" x14ac:dyDescent="0.2">
      <c r="A4" s="13" t="s">
        <v>283</v>
      </c>
      <c r="B4" s="11" t="s">
        <v>223</v>
      </c>
      <c r="C4" s="1" t="s">
        <v>500</v>
      </c>
      <c r="D4" s="25">
        <v>247</v>
      </c>
      <c r="E4" s="1">
        <f>(D4-80848.8)^2</f>
        <v>6496650163.2400007</v>
      </c>
      <c r="F4" s="22">
        <v>45407</v>
      </c>
      <c r="G4" s="96" t="s">
        <v>574</v>
      </c>
      <c r="H4" s="28">
        <v>0.92986111111111114</v>
      </c>
      <c r="I4" s="1" t="s">
        <v>503</v>
      </c>
      <c r="J4" s="11">
        <v>2</v>
      </c>
      <c r="K4" s="1">
        <v>0</v>
      </c>
      <c r="L4" s="1">
        <v>0</v>
      </c>
      <c r="M4" s="98">
        <f>(J4+K4+L4)/D4*100</f>
        <v>0.80971659919028338</v>
      </c>
      <c r="N4" s="11" t="s">
        <v>25</v>
      </c>
      <c r="O4" s="1" t="s">
        <v>80</v>
      </c>
      <c r="P4" s="1" t="s">
        <v>27</v>
      </c>
      <c r="Q4" s="11" t="s">
        <v>28</v>
      </c>
      <c r="R4" s="1" t="s">
        <v>97</v>
      </c>
      <c r="S4" s="11" t="s">
        <v>284</v>
      </c>
      <c r="T4" s="30" t="s">
        <v>99</v>
      </c>
    </row>
    <row r="5" spans="1:21" s="1" customFormat="1" x14ac:dyDescent="0.2">
      <c r="A5" s="13" t="s">
        <v>105</v>
      </c>
      <c r="B5" s="11" t="s">
        <v>106</v>
      </c>
      <c r="C5" s="1" t="s">
        <v>500</v>
      </c>
      <c r="D5" s="25">
        <v>672</v>
      </c>
      <c r="E5" s="1">
        <f>(D5-80848.8)^2</f>
        <v>6428319258.2400007</v>
      </c>
      <c r="F5" s="22">
        <v>45406</v>
      </c>
      <c r="G5" s="96" t="s">
        <v>573</v>
      </c>
      <c r="H5" s="28">
        <v>0.81944444444444442</v>
      </c>
      <c r="I5" s="1" t="s">
        <v>503</v>
      </c>
      <c r="J5" s="11">
        <v>1</v>
      </c>
      <c r="K5" s="1">
        <v>0</v>
      </c>
      <c r="L5" s="1">
        <v>0</v>
      </c>
      <c r="M5" s="98">
        <f>(J5+K5+L5)/D5*100</f>
        <v>0.14880952380952381</v>
      </c>
      <c r="N5" s="11" t="s">
        <v>25</v>
      </c>
      <c r="O5" s="1" t="s">
        <v>52</v>
      </c>
      <c r="P5" s="1" t="s">
        <v>27</v>
      </c>
      <c r="Q5" s="11" t="s">
        <v>28</v>
      </c>
      <c r="R5" s="1" t="s">
        <v>97</v>
      </c>
      <c r="S5" s="11" t="s">
        <v>107</v>
      </c>
      <c r="T5" s="30" t="s">
        <v>99</v>
      </c>
    </row>
    <row r="6" spans="1:21" s="1" customFormat="1" x14ac:dyDescent="0.2">
      <c r="A6" s="13" t="s">
        <v>84</v>
      </c>
      <c r="B6" s="11" t="s">
        <v>85</v>
      </c>
      <c r="C6" s="1" t="s">
        <v>500</v>
      </c>
      <c r="D6" s="25">
        <v>2190</v>
      </c>
      <c r="E6" s="1">
        <f>(D6-80848.8)^2</f>
        <v>6187206817.4400005</v>
      </c>
      <c r="F6" s="22">
        <v>45406</v>
      </c>
      <c r="G6" s="96" t="s">
        <v>572</v>
      </c>
      <c r="H6" s="28">
        <v>0.66527777777777775</v>
      </c>
      <c r="I6" s="1" t="s">
        <v>6</v>
      </c>
      <c r="J6" s="11">
        <v>2</v>
      </c>
      <c r="K6" s="1">
        <v>1</v>
      </c>
      <c r="L6" s="1">
        <v>0</v>
      </c>
      <c r="M6" s="98">
        <f>(J6+K6+L6)/D6*100</f>
        <v>0.13698630136986301</v>
      </c>
      <c r="N6" s="11" t="s">
        <v>25</v>
      </c>
      <c r="O6" s="1" t="s">
        <v>52</v>
      </c>
      <c r="P6" s="1" t="s">
        <v>27</v>
      </c>
      <c r="Q6" s="11" t="s">
        <v>28</v>
      </c>
      <c r="R6" s="1" t="s">
        <v>29</v>
      </c>
      <c r="S6" s="11" t="s">
        <v>150</v>
      </c>
      <c r="T6" s="30" t="s">
        <v>150</v>
      </c>
    </row>
    <row r="7" spans="1:21" s="1" customFormat="1" x14ac:dyDescent="0.2">
      <c r="A7" s="13" t="s">
        <v>73</v>
      </c>
      <c r="B7" s="11" t="s">
        <v>74</v>
      </c>
      <c r="C7" s="1" t="s">
        <v>500</v>
      </c>
      <c r="D7" s="25">
        <v>22700</v>
      </c>
      <c r="E7" s="1">
        <f>(D7-80848.8)^2</f>
        <v>3381282941.4400005</v>
      </c>
      <c r="F7" s="22">
        <v>45406</v>
      </c>
      <c r="G7" s="96" t="s">
        <v>571</v>
      </c>
      <c r="H7" s="28">
        <v>0.52569444444444446</v>
      </c>
      <c r="I7" s="1" t="s">
        <v>6</v>
      </c>
      <c r="J7" s="11">
        <v>4</v>
      </c>
      <c r="K7" s="1">
        <v>2</v>
      </c>
      <c r="L7" s="1">
        <v>0</v>
      </c>
      <c r="M7" s="98">
        <f>(J7+K7+L7)/D7*100</f>
        <v>2.6431718061674006E-2</v>
      </c>
      <c r="N7" s="11" t="s">
        <v>25</v>
      </c>
      <c r="O7" s="1" t="s">
        <v>26</v>
      </c>
      <c r="P7" s="1" t="s">
        <v>27</v>
      </c>
      <c r="Q7" s="11" t="s">
        <v>28</v>
      </c>
      <c r="R7" s="1" t="s">
        <v>29</v>
      </c>
      <c r="S7" s="11" t="s">
        <v>150</v>
      </c>
      <c r="T7" s="30" t="s">
        <v>150</v>
      </c>
    </row>
    <row r="8" spans="1:21" s="1" customFormat="1" x14ac:dyDescent="0.2">
      <c r="A8" s="13" t="s">
        <v>335</v>
      </c>
      <c r="B8" s="11" t="s">
        <v>336</v>
      </c>
      <c r="C8" s="1" t="s">
        <v>500</v>
      </c>
      <c r="D8" s="25">
        <v>4039</v>
      </c>
      <c r="E8" s="1">
        <f>(D8-80848.8)^2</f>
        <v>5899745376.0400009</v>
      </c>
      <c r="F8" s="22">
        <v>45408</v>
      </c>
      <c r="G8" s="96" t="s">
        <v>574</v>
      </c>
      <c r="H8" s="28">
        <v>0.91736111111111107</v>
      </c>
      <c r="I8" s="1" t="s">
        <v>503</v>
      </c>
      <c r="J8" s="11">
        <v>1</v>
      </c>
      <c r="K8" s="1">
        <v>0</v>
      </c>
      <c r="L8" s="1">
        <v>0</v>
      </c>
      <c r="M8" s="98">
        <f>(J8+K8+L8)/D8*100</f>
        <v>2.4758603614756129E-2</v>
      </c>
      <c r="N8" s="11" t="s">
        <v>80</v>
      </c>
      <c r="O8" s="1" t="s">
        <v>80</v>
      </c>
      <c r="P8" s="1" t="s">
        <v>27</v>
      </c>
      <c r="Q8" s="11" t="s">
        <v>28</v>
      </c>
      <c r="R8" s="1" t="s">
        <v>29</v>
      </c>
      <c r="S8" s="11" t="s">
        <v>150</v>
      </c>
      <c r="T8" s="30" t="s">
        <v>150</v>
      </c>
    </row>
    <row r="9" spans="1:21" s="1" customFormat="1" x14ac:dyDescent="0.2">
      <c r="A9" s="13" t="s">
        <v>57</v>
      </c>
      <c r="B9" s="11" t="s">
        <v>54</v>
      </c>
      <c r="C9" s="1" t="s">
        <v>500</v>
      </c>
      <c r="D9" s="25">
        <v>22100</v>
      </c>
      <c r="E9" s="1">
        <f>(D9-80848.8)^2</f>
        <v>3451421501.4400005</v>
      </c>
      <c r="F9" s="22">
        <v>45406</v>
      </c>
      <c r="G9" s="96" t="s">
        <v>571</v>
      </c>
      <c r="H9" s="28">
        <v>0.42569444444444443</v>
      </c>
      <c r="I9" s="1" t="s">
        <v>6</v>
      </c>
      <c r="J9" s="11">
        <v>1</v>
      </c>
      <c r="K9" s="1">
        <v>0</v>
      </c>
      <c r="L9" s="1">
        <v>0</v>
      </c>
      <c r="M9" s="98">
        <f>(J9+K9+L9)/D9*100</f>
        <v>4.5248868778280538E-3</v>
      </c>
      <c r="N9" s="11" t="s">
        <v>25</v>
      </c>
      <c r="O9" s="1" t="s">
        <v>26</v>
      </c>
      <c r="P9" s="1" t="s">
        <v>27</v>
      </c>
      <c r="Q9" s="11" t="s">
        <v>28</v>
      </c>
      <c r="R9" s="1" t="s">
        <v>29</v>
      </c>
      <c r="S9" s="11" t="s">
        <v>150</v>
      </c>
      <c r="T9" s="30" t="s">
        <v>150</v>
      </c>
    </row>
    <row r="10" spans="1:21" s="1" customFormat="1" x14ac:dyDescent="0.2">
      <c r="A10" s="13" t="s">
        <v>53</v>
      </c>
      <c r="B10" s="11" t="s">
        <v>54</v>
      </c>
      <c r="C10" s="1" t="s">
        <v>500</v>
      </c>
      <c r="D10" s="25">
        <v>22100</v>
      </c>
      <c r="E10" s="1">
        <f>(D10-80848.8)^2</f>
        <v>3451421501.4400005</v>
      </c>
      <c r="F10" s="22">
        <v>45406</v>
      </c>
      <c r="G10" s="96" t="s">
        <v>571</v>
      </c>
      <c r="H10" s="28">
        <v>0.41041666666666665</v>
      </c>
      <c r="I10" s="1" t="s">
        <v>6</v>
      </c>
      <c r="J10" s="11">
        <v>0</v>
      </c>
      <c r="K10" s="1">
        <v>0</v>
      </c>
      <c r="L10" s="1">
        <v>0</v>
      </c>
      <c r="M10" s="98">
        <f>(J10+K10+L10)/D10*100</f>
        <v>0</v>
      </c>
      <c r="N10" s="11" t="s">
        <v>25</v>
      </c>
      <c r="O10" s="1" t="s">
        <v>26</v>
      </c>
      <c r="P10" s="1" t="s">
        <v>27</v>
      </c>
      <c r="Q10" s="11" t="s">
        <v>28</v>
      </c>
      <c r="R10" s="1" t="s">
        <v>29</v>
      </c>
      <c r="S10" s="11" t="s">
        <v>150</v>
      </c>
      <c r="T10" s="30" t="s">
        <v>150</v>
      </c>
    </row>
    <row r="11" spans="1:21" s="1" customFormat="1" x14ac:dyDescent="0.2">
      <c r="A11" s="13" t="s">
        <v>86</v>
      </c>
      <c r="B11" s="11" t="s">
        <v>87</v>
      </c>
      <c r="C11" s="1" t="s">
        <v>500</v>
      </c>
      <c r="D11" s="25">
        <v>4506</v>
      </c>
      <c r="E11" s="1">
        <f>(D11-80848.8)^2</f>
        <v>5828223111.8400002</v>
      </c>
      <c r="F11" s="22">
        <v>45406</v>
      </c>
      <c r="G11" s="96" t="s">
        <v>572</v>
      </c>
      <c r="H11" s="28">
        <v>0.67361111111111116</v>
      </c>
      <c r="I11" s="1" t="s">
        <v>6</v>
      </c>
      <c r="J11" s="11">
        <v>0</v>
      </c>
      <c r="K11" s="1">
        <v>0</v>
      </c>
      <c r="L11" s="1">
        <v>0</v>
      </c>
      <c r="M11" s="98">
        <f>(J11+K11+L11)/D11*100</f>
        <v>0</v>
      </c>
      <c r="N11" s="11" t="s">
        <v>25</v>
      </c>
      <c r="O11" s="1" t="s">
        <v>26</v>
      </c>
      <c r="P11" s="1" t="s">
        <v>27</v>
      </c>
      <c r="Q11" s="11" t="s">
        <v>28</v>
      </c>
      <c r="R11" s="1" t="s">
        <v>29</v>
      </c>
      <c r="S11" s="11" t="s">
        <v>150</v>
      </c>
      <c r="T11" s="30" t="s">
        <v>150</v>
      </c>
    </row>
    <row r="12" spans="1:21" s="1" customFormat="1" x14ac:dyDescent="0.2">
      <c r="A12" s="13" t="s">
        <v>88</v>
      </c>
      <c r="B12" s="11" t="s">
        <v>89</v>
      </c>
      <c r="C12" s="1" t="s">
        <v>500</v>
      </c>
      <c r="D12" s="25">
        <v>239</v>
      </c>
      <c r="E12" s="1">
        <f>(D12-80848.8)^2</f>
        <v>6497939856.0400009</v>
      </c>
      <c r="F12" s="22">
        <v>45406</v>
      </c>
      <c r="G12" s="96" t="s">
        <v>572</v>
      </c>
      <c r="H12" s="28">
        <v>0.67847222222222225</v>
      </c>
      <c r="I12" s="1" t="s">
        <v>6</v>
      </c>
      <c r="J12" s="11">
        <v>0</v>
      </c>
      <c r="K12" s="1">
        <v>0</v>
      </c>
      <c r="L12" s="1">
        <v>0</v>
      </c>
      <c r="M12" s="98">
        <f>(J12+K12+L12)/D12*100</f>
        <v>0</v>
      </c>
      <c r="N12" s="11" t="s">
        <v>25</v>
      </c>
      <c r="O12" s="1" t="s">
        <v>52</v>
      </c>
      <c r="P12" s="1" t="s">
        <v>27</v>
      </c>
      <c r="Q12" s="11" t="s">
        <v>28</v>
      </c>
      <c r="R12" s="1" t="s">
        <v>29</v>
      </c>
      <c r="S12" s="11" t="s">
        <v>150</v>
      </c>
      <c r="T12" s="30" t="s">
        <v>150</v>
      </c>
      <c r="U12" s="1" t="s">
        <v>90</v>
      </c>
    </row>
    <row r="13" spans="1:21" s="1" customFormat="1" x14ac:dyDescent="0.2">
      <c r="A13" s="13" t="s">
        <v>91</v>
      </c>
      <c r="B13" s="15">
        <v>18921981</v>
      </c>
      <c r="C13" s="1" t="s">
        <v>500</v>
      </c>
      <c r="D13" s="25">
        <v>348</v>
      </c>
      <c r="E13" s="1">
        <f>(D13-80848.8)^2</f>
        <v>6480378800.6400003</v>
      </c>
      <c r="F13" s="22">
        <v>45406</v>
      </c>
      <c r="G13" s="96" t="s">
        <v>572</v>
      </c>
      <c r="H13" s="28">
        <v>0.68263888888888891</v>
      </c>
      <c r="I13" s="1" t="s">
        <v>6</v>
      </c>
      <c r="J13" s="11">
        <v>0</v>
      </c>
      <c r="K13" s="1">
        <v>0</v>
      </c>
      <c r="L13" s="1">
        <v>0</v>
      </c>
      <c r="M13" s="98">
        <f>(J13+K13+L13)/D13*100</f>
        <v>0</v>
      </c>
      <c r="N13" s="11" t="s">
        <v>25</v>
      </c>
      <c r="O13" s="1" t="s">
        <v>52</v>
      </c>
      <c r="P13" s="1" t="s">
        <v>27</v>
      </c>
      <c r="Q13" s="11" t="s">
        <v>28</v>
      </c>
      <c r="R13" s="1" t="s">
        <v>29</v>
      </c>
      <c r="S13" s="11" t="s">
        <v>150</v>
      </c>
      <c r="T13" s="30" t="s">
        <v>150</v>
      </c>
    </row>
    <row r="14" spans="1:21" s="1" customFormat="1" x14ac:dyDescent="0.2">
      <c r="A14" s="13" t="s">
        <v>115</v>
      </c>
      <c r="B14" s="11" t="s">
        <v>116</v>
      </c>
      <c r="C14" s="1" t="s">
        <v>500</v>
      </c>
      <c r="D14" s="25">
        <v>116</v>
      </c>
      <c r="E14" s="1">
        <f>(D14-80848.8)^2</f>
        <v>6517784995.8400002</v>
      </c>
      <c r="F14" s="22">
        <v>45406</v>
      </c>
      <c r="G14" s="96" t="s">
        <v>573</v>
      </c>
      <c r="H14" s="28">
        <v>0.82638888888888884</v>
      </c>
      <c r="I14" s="1" t="s">
        <v>34</v>
      </c>
      <c r="J14" s="11">
        <v>0</v>
      </c>
      <c r="K14" s="1">
        <v>0</v>
      </c>
      <c r="L14" s="1">
        <v>0</v>
      </c>
      <c r="M14" s="98">
        <f>(J14+K14+L14)/D14*100</f>
        <v>0</v>
      </c>
      <c r="N14" s="11" t="s">
        <v>52</v>
      </c>
      <c r="O14" s="1" t="s">
        <v>52</v>
      </c>
      <c r="P14" s="1" t="s">
        <v>27</v>
      </c>
      <c r="Q14" s="11" t="s">
        <v>28</v>
      </c>
      <c r="R14" s="17" t="s">
        <v>97</v>
      </c>
      <c r="S14" s="16" t="s">
        <v>117</v>
      </c>
      <c r="T14" s="31" t="s">
        <v>494</v>
      </c>
      <c r="U14" s="1" t="s">
        <v>118</v>
      </c>
    </row>
    <row r="15" spans="1:21" s="1" customFormat="1" x14ac:dyDescent="0.2">
      <c r="A15" s="13" t="s">
        <v>269</v>
      </c>
      <c r="B15" s="11" t="s">
        <v>270</v>
      </c>
      <c r="C15" s="1" t="s">
        <v>500</v>
      </c>
      <c r="D15" s="25">
        <v>47</v>
      </c>
      <c r="E15" s="1">
        <f>(D15-80848.8)^2</f>
        <v>6528930883.2400007</v>
      </c>
      <c r="F15" s="22">
        <v>45407</v>
      </c>
      <c r="G15" s="96" t="s">
        <v>573</v>
      </c>
      <c r="H15" s="28">
        <v>0.78125</v>
      </c>
      <c r="I15" s="1" t="s">
        <v>503</v>
      </c>
      <c r="J15" s="11">
        <v>0</v>
      </c>
      <c r="K15" s="1">
        <v>0</v>
      </c>
      <c r="L15" s="1">
        <v>0</v>
      </c>
      <c r="M15" s="98">
        <f>(J15+K15+L15)/D15*100</f>
        <v>0</v>
      </c>
      <c r="N15" s="11" t="s">
        <v>25</v>
      </c>
      <c r="O15" s="1" t="s">
        <v>52</v>
      </c>
      <c r="P15" s="1" t="s">
        <v>27</v>
      </c>
      <c r="Q15" s="11" t="s">
        <v>28</v>
      </c>
      <c r="R15" s="1" t="s">
        <v>149</v>
      </c>
      <c r="S15" s="11" t="s">
        <v>271</v>
      </c>
      <c r="T15" s="30" t="s">
        <v>99</v>
      </c>
      <c r="U15" s="1" t="s">
        <v>272</v>
      </c>
    </row>
    <row r="16" spans="1:21" s="1" customFormat="1" x14ac:dyDescent="0.2">
      <c r="A16" s="13" t="s">
        <v>306</v>
      </c>
      <c r="B16" s="11" t="s">
        <v>307</v>
      </c>
      <c r="C16" s="1" t="s">
        <v>500</v>
      </c>
      <c r="D16" s="25">
        <v>6</v>
      </c>
      <c r="E16" s="1">
        <f>(D16-80848.8)^2</f>
        <v>6535558311.8400002</v>
      </c>
      <c r="F16" s="22">
        <v>45408</v>
      </c>
      <c r="G16" s="96" t="s">
        <v>571</v>
      </c>
      <c r="H16" s="28">
        <v>0.45208333333333334</v>
      </c>
      <c r="I16" s="1" t="s">
        <v>503</v>
      </c>
      <c r="J16" s="11">
        <v>0</v>
      </c>
      <c r="K16" s="1">
        <v>0</v>
      </c>
      <c r="L16" s="1">
        <v>0</v>
      </c>
      <c r="M16" s="98">
        <f>(J16+K16+L16)/D16*100</f>
        <v>0</v>
      </c>
      <c r="N16" s="11" t="s">
        <v>25</v>
      </c>
      <c r="O16" s="1" t="s">
        <v>52</v>
      </c>
      <c r="P16" s="1" t="s">
        <v>27</v>
      </c>
      <c r="Q16" s="11" t="s">
        <v>28</v>
      </c>
      <c r="R16" s="1" t="s">
        <v>97</v>
      </c>
      <c r="S16" s="11" t="s">
        <v>308</v>
      </c>
      <c r="T16" s="30" t="s">
        <v>99</v>
      </c>
    </row>
    <row r="17" spans="1:21" s="1" customFormat="1" x14ac:dyDescent="0.2">
      <c r="A17" s="13" t="s">
        <v>45</v>
      </c>
      <c r="B17" s="11" t="s">
        <v>46</v>
      </c>
      <c r="C17" s="1" t="s">
        <v>499</v>
      </c>
      <c r="D17" s="25">
        <v>594</v>
      </c>
      <c r="E17" s="1">
        <f>(D17-80848.8)^2</f>
        <v>6440832923.0400009</v>
      </c>
      <c r="F17" s="22">
        <v>45406</v>
      </c>
      <c r="G17" s="96" t="s">
        <v>571</v>
      </c>
      <c r="H17" s="28">
        <v>0.39513888888888887</v>
      </c>
      <c r="I17" s="1" t="s">
        <v>501</v>
      </c>
      <c r="J17" s="11">
        <v>3</v>
      </c>
      <c r="K17" s="1">
        <v>0</v>
      </c>
      <c r="L17" s="1">
        <v>0</v>
      </c>
      <c r="M17" s="98">
        <f>(J17+K17+L17)/D17*100</f>
        <v>0.50505050505050508</v>
      </c>
      <c r="N17" s="11" t="s">
        <v>25</v>
      </c>
      <c r="O17" s="1" t="s">
        <v>26</v>
      </c>
      <c r="P17" s="1" t="s">
        <v>27</v>
      </c>
      <c r="Q17" s="11" t="s">
        <v>28</v>
      </c>
      <c r="R17" s="1" t="s">
        <v>29</v>
      </c>
      <c r="S17" s="11" t="s">
        <v>150</v>
      </c>
      <c r="T17" s="30" t="s">
        <v>150</v>
      </c>
    </row>
    <row r="18" spans="1:21" s="1" customFormat="1" x14ac:dyDescent="0.2">
      <c r="A18" s="13" t="s">
        <v>35</v>
      </c>
      <c r="B18" s="11" t="s">
        <v>36</v>
      </c>
      <c r="C18" s="1" t="s">
        <v>499</v>
      </c>
      <c r="D18" s="26">
        <v>1400000</v>
      </c>
      <c r="E18" s="1">
        <f>(D18-80848.8)^2</f>
        <v>1740159888461.4399</v>
      </c>
      <c r="F18" s="22">
        <v>45406</v>
      </c>
      <c r="G18" s="96" t="s">
        <v>571</v>
      </c>
      <c r="H18" s="28">
        <v>0.38680555555555557</v>
      </c>
      <c r="I18" s="1" t="s">
        <v>501</v>
      </c>
      <c r="J18" s="11">
        <v>877</v>
      </c>
      <c r="K18" s="1">
        <v>294</v>
      </c>
      <c r="L18" s="1">
        <v>15</v>
      </c>
      <c r="M18" s="98">
        <f>(J18+K18+L18)/D18*100</f>
        <v>8.4714285714285714E-2</v>
      </c>
      <c r="N18" s="11" t="s">
        <v>25</v>
      </c>
      <c r="O18" s="1" t="s">
        <v>26</v>
      </c>
      <c r="P18" s="1" t="s">
        <v>27</v>
      </c>
      <c r="Q18" s="11" t="s">
        <v>28</v>
      </c>
      <c r="R18" s="1" t="s">
        <v>29</v>
      </c>
      <c r="S18" s="11" t="s">
        <v>150</v>
      </c>
      <c r="T18" s="30" t="s">
        <v>150</v>
      </c>
    </row>
    <row r="19" spans="1:21" s="1" customFormat="1" x14ac:dyDescent="0.2">
      <c r="A19" s="13" t="s">
        <v>58</v>
      </c>
      <c r="B19" s="11" t="s">
        <v>59</v>
      </c>
      <c r="C19" s="1" t="s">
        <v>499</v>
      </c>
      <c r="D19" s="25">
        <v>115000</v>
      </c>
      <c r="E19" s="1">
        <f>(D19-80848.8)^2</f>
        <v>1166304461.4399998</v>
      </c>
      <c r="F19" s="22">
        <v>45406</v>
      </c>
      <c r="G19" s="96" t="s">
        <v>571</v>
      </c>
      <c r="H19" s="28">
        <v>0.43125000000000002</v>
      </c>
      <c r="I19" s="1" t="s">
        <v>501</v>
      </c>
      <c r="J19" s="11">
        <v>9</v>
      </c>
      <c r="K19" s="1">
        <v>8</v>
      </c>
      <c r="L19" s="1">
        <v>1</v>
      </c>
      <c r="M19" s="98">
        <f>(J19+K19+L19)/D19*100</f>
        <v>1.5652173913043479E-2</v>
      </c>
      <c r="N19" s="11" t="s">
        <v>25</v>
      </c>
      <c r="O19" s="1" t="s">
        <v>52</v>
      </c>
      <c r="P19" s="1" t="s">
        <v>27</v>
      </c>
      <c r="Q19" s="11" t="s">
        <v>28</v>
      </c>
      <c r="R19" s="1" t="s">
        <v>29</v>
      </c>
      <c r="S19" s="11" t="s">
        <v>150</v>
      </c>
      <c r="T19" s="30" t="s">
        <v>150</v>
      </c>
      <c r="U19" s="1" t="s">
        <v>60</v>
      </c>
    </row>
    <row r="20" spans="1:21" s="1" customFormat="1" x14ac:dyDescent="0.2">
      <c r="A20" s="13" t="s">
        <v>64</v>
      </c>
      <c r="B20" s="11" t="s">
        <v>65</v>
      </c>
      <c r="C20" s="1" t="s">
        <v>499</v>
      </c>
      <c r="D20" s="25">
        <v>175900</v>
      </c>
      <c r="E20" s="1">
        <f>(D20-80848.8)^2</f>
        <v>9034730621.4399986</v>
      </c>
      <c r="F20" s="22">
        <v>45406</v>
      </c>
      <c r="G20" s="96" t="s">
        <v>571</v>
      </c>
      <c r="H20" s="28">
        <v>0.45069444444444445</v>
      </c>
      <c r="I20" s="1" t="s">
        <v>6</v>
      </c>
      <c r="J20" s="11">
        <v>14</v>
      </c>
      <c r="K20" s="1">
        <v>5</v>
      </c>
      <c r="L20" s="1">
        <v>4</v>
      </c>
      <c r="M20" s="98">
        <f>(J20+K20+L20)/D20*100</f>
        <v>1.3075611142694711E-2</v>
      </c>
      <c r="N20" s="11" t="s">
        <v>25</v>
      </c>
      <c r="O20" s="1" t="s">
        <v>26</v>
      </c>
      <c r="P20" s="1" t="s">
        <v>27</v>
      </c>
      <c r="Q20" s="11" t="s">
        <v>28</v>
      </c>
      <c r="R20" s="1" t="s">
        <v>29</v>
      </c>
      <c r="S20" s="11" t="s">
        <v>150</v>
      </c>
      <c r="T20" s="30" t="s">
        <v>150</v>
      </c>
    </row>
    <row r="21" spans="1:21" s="1" customFormat="1" x14ac:dyDescent="0.2">
      <c r="A21" s="13" t="s">
        <v>30</v>
      </c>
      <c r="B21" s="11" t="s">
        <v>31</v>
      </c>
      <c r="C21" s="1" t="s">
        <v>499</v>
      </c>
      <c r="D21" s="26">
        <v>1400000</v>
      </c>
      <c r="E21" s="1">
        <f>(D21-80848.8)^2</f>
        <v>1740159888461.4399</v>
      </c>
      <c r="F21" s="22">
        <v>45406</v>
      </c>
      <c r="G21" s="96" t="s">
        <v>571</v>
      </c>
      <c r="H21" s="28">
        <v>0.3840277777777778</v>
      </c>
      <c r="I21" s="1" t="s">
        <v>501</v>
      </c>
      <c r="J21" s="11">
        <v>131</v>
      </c>
      <c r="K21" s="1">
        <v>29</v>
      </c>
      <c r="L21" s="1">
        <v>3</v>
      </c>
      <c r="M21" s="98">
        <f>(J21+K21+L21)/D21*100</f>
        <v>1.1642857142857142E-2</v>
      </c>
      <c r="N21" s="11" t="s">
        <v>25</v>
      </c>
      <c r="O21" s="1" t="s">
        <v>26</v>
      </c>
      <c r="P21" s="1" t="s">
        <v>27</v>
      </c>
      <c r="Q21" s="11" t="s">
        <v>28</v>
      </c>
      <c r="R21" s="1" t="s">
        <v>29</v>
      </c>
      <c r="S21" s="11" t="s">
        <v>150</v>
      </c>
      <c r="T21" s="30" t="s">
        <v>150</v>
      </c>
    </row>
    <row r="22" spans="1:21" s="1" customFormat="1" x14ac:dyDescent="0.2">
      <c r="A22" s="13" t="s">
        <v>43</v>
      </c>
      <c r="B22" s="11" t="s">
        <v>44</v>
      </c>
      <c r="C22" s="1" t="s">
        <v>499</v>
      </c>
      <c r="D22" s="26">
        <v>1500000</v>
      </c>
      <c r="E22" s="1">
        <f>(D22-80848.8)^2</f>
        <v>2013990128461.4399</v>
      </c>
      <c r="F22" s="22">
        <v>45406</v>
      </c>
      <c r="G22" s="96" t="s">
        <v>571</v>
      </c>
      <c r="H22" s="28">
        <v>0.38958333333333334</v>
      </c>
      <c r="I22" s="1" t="s">
        <v>501</v>
      </c>
      <c r="J22" s="11">
        <v>107</v>
      </c>
      <c r="K22" s="1">
        <v>48</v>
      </c>
      <c r="L22" s="1">
        <v>9</v>
      </c>
      <c r="M22" s="98">
        <f>(J22+K22+L22)/D22*100</f>
        <v>1.0933333333333333E-2</v>
      </c>
      <c r="N22" s="11" t="s">
        <v>25</v>
      </c>
      <c r="O22" s="1" t="s">
        <v>26</v>
      </c>
      <c r="P22" s="1" t="s">
        <v>27</v>
      </c>
      <c r="Q22" s="11" t="s">
        <v>28</v>
      </c>
      <c r="R22" s="1" t="s">
        <v>29</v>
      </c>
      <c r="S22" s="11" t="s">
        <v>150</v>
      </c>
      <c r="T22" s="30" t="s">
        <v>150</v>
      </c>
    </row>
    <row r="23" spans="1:21" s="1" customFormat="1" x14ac:dyDescent="0.2">
      <c r="A23" s="13" t="s">
        <v>41</v>
      </c>
      <c r="B23" s="11" t="s">
        <v>42</v>
      </c>
      <c r="C23" s="1" t="s">
        <v>499</v>
      </c>
      <c r="D23" s="26">
        <v>1500000</v>
      </c>
      <c r="E23" s="1">
        <f>(D23-80848.8)^2</f>
        <v>2013990128461.4399</v>
      </c>
      <c r="F23" s="22">
        <v>45406</v>
      </c>
      <c r="G23" s="96" t="s">
        <v>571</v>
      </c>
      <c r="H23" s="28">
        <v>0.38819444444444445</v>
      </c>
      <c r="I23" s="1" t="s">
        <v>501</v>
      </c>
      <c r="J23" s="11">
        <v>64</v>
      </c>
      <c r="K23" s="1">
        <v>39</v>
      </c>
      <c r="L23" s="1">
        <v>26</v>
      </c>
      <c r="M23" s="98">
        <f>(J23+K23+L23)/D23*100</f>
        <v>8.6E-3</v>
      </c>
      <c r="N23" s="11" t="s">
        <v>25</v>
      </c>
      <c r="O23" s="1" t="s">
        <v>26</v>
      </c>
      <c r="P23" s="1" t="s">
        <v>27</v>
      </c>
      <c r="Q23" s="11" t="s">
        <v>28</v>
      </c>
      <c r="R23" s="1" t="s">
        <v>29</v>
      </c>
      <c r="S23" s="11" t="s">
        <v>150</v>
      </c>
      <c r="T23" s="30" t="s">
        <v>150</v>
      </c>
    </row>
    <row r="24" spans="1:21" s="1" customFormat="1" x14ac:dyDescent="0.2">
      <c r="A24" s="13" t="s">
        <v>23</v>
      </c>
      <c r="B24" s="11" t="s">
        <v>24</v>
      </c>
      <c r="C24" s="1" t="s">
        <v>499</v>
      </c>
      <c r="D24" s="25">
        <v>30500</v>
      </c>
      <c r="E24" s="1">
        <f>(D24-80848.8)^2</f>
        <v>2535001661.4400001</v>
      </c>
      <c r="F24" s="22">
        <v>45406</v>
      </c>
      <c r="G24" s="96" t="s">
        <v>571</v>
      </c>
      <c r="H24" s="28">
        <v>0.38263888888888886</v>
      </c>
      <c r="I24" s="1" t="s">
        <v>503</v>
      </c>
      <c r="J24" s="11">
        <v>1</v>
      </c>
      <c r="K24" s="1">
        <v>0</v>
      </c>
      <c r="L24" s="1">
        <v>1</v>
      </c>
      <c r="M24" s="98">
        <f>(J24+K24+L24)/D24*100</f>
        <v>6.5573770491803287E-3</v>
      </c>
      <c r="N24" s="11" t="s">
        <v>25</v>
      </c>
      <c r="O24" s="1" t="s">
        <v>26</v>
      </c>
      <c r="P24" s="1" t="s">
        <v>27</v>
      </c>
      <c r="Q24" s="121" t="s">
        <v>28</v>
      </c>
      <c r="R24" s="1" t="s">
        <v>29</v>
      </c>
      <c r="S24" s="11" t="s">
        <v>150</v>
      </c>
      <c r="T24" s="30" t="s">
        <v>150</v>
      </c>
    </row>
    <row r="25" spans="1:21" s="1" customFormat="1" x14ac:dyDescent="0.2">
      <c r="A25" s="13" t="s">
        <v>61</v>
      </c>
      <c r="B25" s="11" t="s">
        <v>59</v>
      </c>
      <c r="C25" s="1" t="s">
        <v>499</v>
      </c>
      <c r="D25" s="25">
        <v>115000</v>
      </c>
      <c r="E25" s="1">
        <f>(D25-80848.8)^2</f>
        <v>1166304461.4399998</v>
      </c>
      <c r="F25" s="22">
        <v>45406</v>
      </c>
      <c r="G25" s="96" t="s">
        <v>571</v>
      </c>
      <c r="H25" s="28">
        <v>0.43888888888888888</v>
      </c>
      <c r="I25" s="1" t="s">
        <v>501</v>
      </c>
      <c r="J25" s="11">
        <v>3</v>
      </c>
      <c r="K25" s="1">
        <v>1</v>
      </c>
      <c r="L25" s="1">
        <v>0</v>
      </c>
      <c r="M25" s="98">
        <f>(J25+K25+L25)/D25*100</f>
        <v>3.4782608695652171E-3</v>
      </c>
      <c r="N25" s="11" t="s">
        <v>25</v>
      </c>
      <c r="O25" s="1" t="s">
        <v>52</v>
      </c>
      <c r="P25" s="1" t="s">
        <v>27</v>
      </c>
      <c r="Q25" s="11" t="s">
        <v>28</v>
      </c>
      <c r="R25" s="1" t="s">
        <v>29</v>
      </c>
      <c r="S25" s="11" t="s">
        <v>150</v>
      </c>
      <c r="T25" s="30" t="s">
        <v>150</v>
      </c>
    </row>
    <row r="26" spans="1:21" s="1" customFormat="1" x14ac:dyDescent="0.2">
      <c r="A26" s="13" t="s">
        <v>49</v>
      </c>
      <c r="B26" s="11" t="s">
        <v>31</v>
      </c>
      <c r="C26" s="1" t="s">
        <v>499</v>
      </c>
      <c r="D26" s="26">
        <v>1400000</v>
      </c>
      <c r="E26" s="1">
        <f>(D26-80848.8)^2</f>
        <v>1740159888461.4399</v>
      </c>
      <c r="F26" s="22">
        <v>45406</v>
      </c>
      <c r="G26" s="96" t="s">
        <v>571</v>
      </c>
      <c r="H26" s="28">
        <v>0.40208333333333335</v>
      </c>
      <c r="I26" s="1" t="s">
        <v>6</v>
      </c>
      <c r="J26" s="11">
        <v>19</v>
      </c>
      <c r="K26" s="1">
        <v>8</v>
      </c>
      <c r="L26" s="1">
        <v>4</v>
      </c>
      <c r="M26" s="98">
        <f>(J26+K26+L26)/D26*100</f>
        <v>2.2142857142857142E-3</v>
      </c>
      <c r="N26" s="11" t="s">
        <v>25</v>
      </c>
      <c r="O26" s="1" t="s">
        <v>26</v>
      </c>
      <c r="P26" s="1" t="s">
        <v>27</v>
      </c>
      <c r="Q26" s="11" t="s">
        <v>28</v>
      </c>
      <c r="R26" s="1" t="s">
        <v>29</v>
      </c>
      <c r="S26" s="11" t="s">
        <v>150</v>
      </c>
      <c r="T26" s="30" t="s">
        <v>150</v>
      </c>
    </row>
    <row r="27" spans="1:21" s="1" customFormat="1" x14ac:dyDescent="0.2">
      <c r="A27" s="13" t="s">
        <v>55</v>
      </c>
      <c r="B27" s="11" t="s">
        <v>56</v>
      </c>
      <c r="C27" s="1" t="s">
        <v>499</v>
      </c>
      <c r="D27" s="25">
        <v>517200</v>
      </c>
      <c r="E27" s="1">
        <f>(D27-80848.8)^2</f>
        <v>190402369741.44</v>
      </c>
      <c r="F27" s="22">
        <v>45406</v>
      </c>
      <c r="G27" s="96" t="s">
        <v>571</v>
      </c>
      <c r="H27" s="28">
        <v>0.41944444444444445</v>
      </c>
      <c r="I27" s="1" t="s">
        <v>501</v>
      </c>
      <c r="J27" s="11">
        <v>3</v>
      </c>
      <c r="K27" s="1">
        <v>1</v>
      </c>
      <c r="L27" s="1">
        <v>2</v>
      </c>
      <c r="M27" s="98">
        <f>(J27+K27+L27)/D27*100</f>
        <v>1.1600928074245941E-3</v>
      </c>
      <c r="N27" s="11" t="s">
        <v>25</v>
      </c>
      <c r="O27" s="1" t="s">
        <v>26</v>
      </c>
      <c r="P27" s="1" t="s">
        <v>27</v>
      </c>
      <c r="Q27" s="11" t="s">
        <v>28</v>
      </c>
      <c r="R27" s="1" t="s">
        <v>29</v>
      </c>
      <c r="S27" s="11" t="s">
        <v>150</v>
      </c>
      <c r="T27" s="30" t="s">
        <v>150</v>
      </c>
    </row>
    <row r="28" spans="1:21" s="1" customFormat="1" x14ac:dyDescent="0.2">
      <c r="A28" s="13" t="s">
        <v>68</v>
      </c>
      <c r="B28" s="11" t="s">
        <v>42</v>
      </c>
      <c r="C28" s="1" t="s">
        <v>499</v>
      </c>
      <c r="D28" s="26">
        <v>1500000</v>
      </c>
      <c r="E28" s="1">
        <f>(D28-80848.8)^2</f>
        <v>2013990128461.4399</v>
      </c>
      <c r="F28" s="22">
        <v>45406</v>
      </c>
      <c r="G28" s="96" t="s">
        <v>571</v>
      </c>
      <c r="H28" s="28">
        <v>0.46388888888888891</v>
      </c>
      <c r="I28" s="1" t="s">
        <v>6</v>
      </c>
      <c r="J28" s="11">
        <v>7</v>
      </c>
      <c r="K28" s="1">
        <v>3</v>
      </c>
      <c r="L28" s="1">
        <v>1</v>
      </c>
      <c r="M28" s="98">
        <f>(J28+K28+L28)/D28*100</f>
        <v>7.3333333333333334E-4</v>
      </c>
      <c r="N28" s="11" t="s">
        <v>25</v>
      </c>
      <c r="O28" s="1" t="s">
        <v>26</v>
      </c>
      <c r="P28" s="1" t="s">
        <v>27</v>
      </c>
      <c r="Q28" s="11" t="s">
        <v>28</v>
      </c>
      <c r="R28" s="1" t="s">
        <v>29</v>
      </c>
      <c r="S28" s="11" t="s">
        <v>150</v>
      </c>
      <c r="T28" s="30" t="s">
        <v>150</v>
      </c>
    </row>
    <row r="29" spans="1:21" s="1" customFormat="1" x14ac:dyDescent="0.2">
      <c r="A29" s="13" t="s">
        <v>39</v>
      </c>
      <c r="B29" s="11" t="s">
        <v>40</v>
      </c>
      <c r="C29" s="1" t="s">
        <v>499</v>
      </c>
      <c r="D29" s="27">
        <v>2300000</v>
      </c>
      <c r="E29" s="1">
        <f>(D29-80848.8)^2</f>
        <v>4924632048461.4404</v>
      </c>
      <c r="F29" s="22">
        <v>45406</v>
      </c>
      <c r="G29" s="96" t="s">
        <v>571</v>
      </c>
      <c r="H29" s="28">
        <v>0.38819444444444445</v>
      </c>
      <c r="I29" s="1" t="s">
        <v>501</v>
      </c>
      <c r="J29" s="11">
        <v>4</v>
      </c>
      <c r="K29" s="1">
        <v>1</v>
      </c>
      <c r="L29" s="1">
        <v>4</v>
      </c>
      <c r="M29" s="98">
        <f>(J29+K29+L29)/D29*100</f>
        <v>3.9130434782608692E-4</v>
      </c>
      <c r="N29" s="11" t="s">
        <v>25</v>
      </c>
      <c r="O29" s="1" t="s">
        <v>26</v>
      </c>
      <c r="P29" s="1" t="s">
        <v>27</v>
      </c>
      <c r="Q29" s="11" t="s">
        <v>28</v>
      </c>
      <c r="R29" s="1" t="s">
        <v>29</v>
      </c>
      <c r="S29" s="11" t="s">
        <v>150</v>
      </c>
      <c r="T29" s="30" t="s">
        <v>150</v>
      </c>
    </row>
    <row r="30" spans="1:21" s="1" customFormat="1" x14ac:dyDescent="0.2">
      <c r="A30" s="13" t="s">
        <v>32</v>
      </c>
      <c r="B30" s="11" t="s">
        <v>33</v>
      </c>
      <c r="C30" s="1" t="s">
        <v>499</v>
      </c>
      <c r="D30" s="25">
        <v>3523</v>
      </c>
      <c r="E30" s="1">
        <f>(D30-80848.8)^2</f>
        <v>5979279345.6400003</v>
      </c>
      <c r="F30" s="22">
        <v>45406</v>
      </c>
      <c r="G30" s="96" t="s">
        <v>571</v>
      </c>
      <c r="H30" s="28">
        <v>0.38541666666666669</v>
      </c>
      <c r="I30" s="1" t="s">
        <v>34</v>
      </c>
      <c r="J30" s="11">
        <v>0</v>
      </c>
      <c r="K30" s="1">
        <v>0</v>
      </c>
      <c r="L30" s="1">
        <v>0</v>
      </c>
      <c r="M30" s="98">
        <f>(J30+K30+L30)/D30*100</f>
        <v>0</v>
      </c>
      <c r="N30" s="11" t="s">
        <v>25</v>
      </c>
      <c r="O30" s="1" t="s">
        <v>26</v>
      </c>
      <c r="P30" s="1" t="s">
        <v>27</v>
      </c>
      <c r="Q30" s="11" t="s">
        <v>28</v>
      </c>
      <c r="R30" s="1" t="s">
        <v>29</v>
      </c>
      <c r="S30" s="11" t="s">
        <v>150</v>
      </c>
      <c r="T30" s="30" t="s">
        <v>150</v>
      </c>
    </row>
    <row r="31" spans="1:21" s="1" customFormat="1" x14ac:dyDescent="0.2">
      <c r="A31" s="13" t="s">
        <v>62</v>
      </c>
      <c r="B31" s="11" t="s">
        <v>63</v>
      </c>
      <c r="C31" s="1" t="s">
        <v>239</v>
      </c>
      <c r="D31" s="25">
        <v>7751</v>
      </c>
      <c r="E31" s="1">
        <f>(D31-80848.8)^2</f>
        <v>5343288364.8400002</v>
      </c>
      <c r="F31" s="22">
        <v>45406</v>
      </c>
      <c r="G31" s="96" t="s">
        <v>571</v>
      </c>
      <c r="H31" s="28">
        <v>0.44027777777777777</v>
      </c>
      <c r="I31" s="1" t="s">
        <v>501</v>
      </c>
      <c r="J31" s="11">
        <v>255</v>
      </c>
      <c r="K31" s="1">
        <v>81</v>
      </c>
      <c r="L31" s="1">
        <v>1</v>
      </c>
      <c r="M31" s="98">
        <f>(J31+K31+L31)/D31*100</f>
        <v>4.3478260869565215</v>
      </c>
      <c r="N31" s="11" t="s">
        <v>25</v>
      </c>
      <c r="O31" s="1" t="s">
        <v>26</v>
      </c>
      <c r="P31" s="1" t="s">
        <v>27</v>
      </c>
      <c r="Q31" s="11" t="s">
        <v>28</v>
      </c>
      <c r="R31" s="1" t="s">
        <v>29</v>
      </c>
      <c r="S31" s="11" t="s">
        <v>150</v>
      </c>
      <c r="T31" s="30" t="s">
        <v>150</v>
      </c>
    </row>
    <row r="32" spans="1:21" s="1" customFormat="1" x14ac:dyDescent="0.2">
      <c r="A32" s="13" t="s">
        <v>47</v>
      </c>
      <c r="B32" s="11" t="s">
        <v>48</v>
      </c>
      <c r="C32" s="1" t="s">
        <v>239</v>
      </c>
      <c r="D32" s="25">
        <v>5052</v>
      </c>
      <c r="E32" s="1">
        <f>(D32-80848.8)^2</f>
        <v>5745154890.2400007</v>
      </c>
      <c r="F32" s="22">
        <v>45406</v>
      </c>
      <c r="G32" s="96" t="s">
        <v>571</v>
      </c>
      <c r="H32" s="28">
        <v>0.4</v>
      </c>
      <c r="I32" s="1" t="s">
        <v>501</v>
      </c>
      <c r="J32" s="11">
        <v>99</v>
      </c>
      <c r="K32" s="1">
        <v>63</v>
      </c>
      <c r="L32" s="1">
        <v>7</v>
      </c>
      <c r="M32" s="98">
        <f>(J32+K32+L32)/D32*100</f>
        <v>3.3452098178939038</v>
      </c>
      <c r="N32" s="11" t="s">
        <v>25</v>
      </c>
      <c r="O32" s="1" t="s">
        <v>26</v>
      </c>
      <c r="P32" s="1" t="s">
        <v>27</v>
      </c>
      <c r="Q32" s="11" t="s">
        <v>28</v>
      </c>
      <c r="R32" s="1" t="s">
        <v>29</v>
      </c>
      <c r="S32" s="11" t="s">
        <v>150</v>
      </c>
      <c r="T32" s="30" t="s">
        <v>150</v>
      </c>
    </row>
    <row r="33" spans="1:21" s="1" customFormat="1" x14ac:dyDescent="0.2">
      <c r="A33" s="13" t="s">
        <v>277</v>
      </c>
      <c r="B33" s="11" t="s">
        <v>278</v>
      </c>
      <c r="C33" s="1" t="s">
        <v>500</v>
      </c>
      <c r="D33" s="25">
        <v>0</v>
      </c>
      <c r="E33" s="1">
        <f>(D33-80848.8)^2</f>
        <v>6536528461.4400005</v>
      </c>
      <c r="F33" s="22">
        <v>45407</v>
      </c>
      <c r="G33" s="96" t="s">
        <v>574</v>
      </c>
      <c r="H33" s="28">
        <v>0.89166666666666672</v>
      </c>
      <c r="I33" s="1" t="s">
        <v>503</v>
      </c>
      <c r="J33" s="11">
        <v>1</v>
      </c>
      <c r="K33" s="1">
        <v>0</v>
      </c>
      <c r="L33" s="1">
        <v>0</v>
      </c>
      <c r="M33" s="98" t="e">
        <f>(J33+K33+L33)/D33*100</f>
        <v>#DIV/0!</v>
      </c>
      <c r="N33" s="11" t="s">
        <v>80</v>
      </c>
      <c r="O33" s="1" t="s">
        <v>80</v>
      </c>
      <c r="P33" s="1" t="s">
        <v>27</v>
      </c>
      <c r="Q33" s="11" t="s">
        <v>77</v>
      </c>
      <c r="R33" s="1" t="s">
        <v>29</v>
      </c>
      <c r="S33" s="11" t="s">
        <v>150</v>
      </c>
      <c r="T33" s="30" t="s">
        <v>150</v>
      </c>
    </row>
    <row r="34" spans="1:21" s="1" customFormat="1" x14ac:dyDescent="0.2">
      <c r="A34" s="13" t="s">
        <v>138</v>
      </c>
      <c r="B34" s="11" t="s">
        <v>139</v>
      </c>
      <c r="C34" s="1" t="s">
        <v>500</v>
      </c>
      <c r="D34" s="25">
        <v>50</v>
      </c>
      <c r="E34" s="1">
        <f>(D34-80848.8)^2</f>
        <v>6528446081.4400005</v>
      </c>
      <c r="F34" s="22">
        <v>45406</v>
      </c>
      <c r="G34" s="96" t="s">
        <v>574</v>
      </c>
      <c r="H34" s="28">
        <v>0.88888888888888884</v>
      </c>
      <c r="I34" s="1" t="s">
        <v>503</v>
      </c>
      <c r="J34" s="11">
        <v>124</v>
      </c>
      <c r="K34" s="1">
        <v>10</v>
      </c>
      <c r="L34" s="1">
        <v>9</v>
      </c>
      <c r="M34" s="98">
        <f>((J34+K34+L34)/D34)*100</f>
        <v>286</v>
      </c>
      <c r="N34" s="11" t="s">
        <v>80</v>
      </c>
      <c r="O34" s="1" t="s">
        <v>80</v>
      </c>
      <c r="P34" s="1" t="s">
        <v>27</v>
      </c>
      <c r="Q34" s="11" t="s">
        <v>77</v>
      </c>
      <c r="R34" s="1" t="s">
        <v>97</v>
      </c>
      <c r="S34" s="11" t="s">
        <v>98</v>
      </c>
      <c r="T34" s="31" t="s">
        <v>99</v>
      </c>
    </row>
    <row r="35" spans="1:21" s="1" customFormat="1" ht="14" x14ac:dyDescent="0.2">
      <c r="A35" s="4" t="s">
        <v>444</v>
      </c>
      <c r="B35" s="11" t="s">
        <v>445</v>
      </c>
      <c r="C35" s="1" t="s">
        <v>500</v>
      </c>
      <c r="D35" s="25">
        <v>77600</v>
      </c>
      <c r="E35" s="1">
        <f>(D35-80848.8)^2</f>
        <v>10554701.440000018</v>
      </c>
      <c r="F35" s="22">
        <v>45410</v>
      </c>
      <c r="G35" s="96" t="s">
        <v>572</v>
      </c>
      <c r="H35" s="28">
        <v>0.65555555555555556</v>
      </c>
      <c r="I35" s="1" t="s">
        <v>501</v>
      </c>
      <c r="J35" s="11">
        <v>6000</v>
      </c>
      <c r="K35" s="1">
        <v>2000</v>
      </c>
      <c r="L35" s="1">
        <v>59</v>
      </c>
      <c r="M35" s="98">
        <f>(J35+K35+L35)/D35*100</f>
        <v>10.385309278350515</v>
      </c>
      <c r="N35" s="11" t="s">
        <v>25</v>
      </c>
      <c r="O35" s="1" t="s">
        <v>80</v>
      </c>
      <c r="P35" s="1" t="s">
        <v>27</v>
      </c>
      <c r="Q35" s="11" t="s">
        <v>77</v>
      </c>
      <c r="R35" s="1" t="s">
        <v>29</v>
      </c>
      <c r="S35" s="11" t="s">
        <v>150</v>
      </c>
      <c r="T35" s="30" t="s">
        <v>150</v>
      </c>
    </row>
    <row r="36" spans="1:21" s="1" customFormat="1" ht="14" x14ac:dyDescent="0.2">
      <c r="A36" s="4" t="s">
        <v>468</v>
      </c>
      <c r="B36" s="11" t="s">
        <v>469</v>
      </c>
      <c r="C36" s="1" t="s">
        <v>500</v>
      </c>
      <c r="D36" s="25">
        <v>12</v>
      </c>
      <c r="E36" s="1">
        <f>(D36-80848.8)^2</f>
        <v>6534588234.2400007</v>
      </c>
      <c r="F36" s="22">
        <v>45410</v>
      </c>
      <c r="G36" s="96" t="s">
        <v>573</v>
      </c>
      <c r="H36" s="28">
        <v>0.82430555555555551</v>
      </c>
      <c r="I36" s="1" t="s">
        <v>503</v>
      </c>
      <c r="J36" s="11">
        <v>0</v>
      </c>
      <c r="K36" s="1">
        <v>0</v>
      </c>
      <c r="L36" s="1">
        <v>1</v>
      </c>
      <c r="M36" s="98">
        <f>(J36+K36+L36)/D36*100</f>
        <v>8.3333333333333321</v>
      </c>
      <c r="N36" s="11" t="s">
        <v>25</v>
      </c>
      <c r="O36" s="1" t="s">
        <v>52</v>
      </c>
      <c r="P36" s="1" t="s">
        <v>27</v>
      </c>
      <c r="Q36" s="11" t="s">
        <v>77</v>
      </c>
      <c r="R36" s="1" t="s">
        <v>149</v>
      </c>
      <c r="S36" s="11" t="s">
        <v>150</v>
      </c>
      <c r="T36" s="30" t="s">
        <v>150</v>
      </c>
    </row>
    <row r="37" spans="1:21" s="1" customFormat="1" x14ac:dyDescent="0.2">
      <c r="A37" s="13" t="s">
        <v>108</v>
      </c>
      <c r="B37" s="11" t="s">
        <v>109</v>
      </c>
      <c r="C37" s="1" t="s">
        <v>500</v>
      </c>
      <c r="D37" s="25">
        <v>127</v>
      </c>
      <c r="E37" s="1">
        <f>(D37-80848.8)^2</f>
        <v>6516008995.2400007</v>
      </c>
      <c r="F37" s="22">
        <v>45406</v>
      </c>
      <c r="G37" s="96" t="s">
        <v>573</v>
      </c>
      <c r="H37" s="28">
        <v>0.82430555555555551</v>
      </c>
      <c r="I37" s="1" t="s">
        <v>503</v>
      </c>
      <c r="J37" s="11">
        <v>8</v>
      </c>
      <c r="K37" s="1">
        <v>1</v>
      </c>
      <c r="L37" s="1">
        <v>0</v>
      </c>
      <c r="M37" s="98">
        <f>(J37+K37+L37)/D37*100</f>
        <v>7.0866141732283463</v>
      </c>
      <c r="N37" s="11" t="s">
        <v>25</v>
      </c>
      <c r="O37" s="1" t="s">
        <v>80</v>
      </c>
      <c r="P37" s="1" t="s">
        <v>27</v>
      </c>
      <c r="Q37" s="11" t="s">
        <v>77</v>
      </c>
      <c r="R37" s="1" t="s">
        <v>97</v>
      </c>
      <c r="S37" s="11" t="s">
        <v>98</v>
      </c>
      <c r="T37" s="31" t="s">
        <v>110</v>
      </c>
      <c r="U37" s="1" t="s">
        <v>111</v>
      </c>
    </row>
    <row r="38" spans="1:21" s="1" customFormat="1" x14ac:dyDescent="0.2">
      <c r="A38" s="13" t="s">
        <v>372</v>
      </c>
      <c r="B38" s="11" t="s">
        <v>373</v>
      </c>
      <c r="C38" s="1" t="s">
        <v>500</v>
      </c>
      <c r="D38" s="25">
        <v>29000</v>
      </c>
      <c r="E38" s="1">
        <f>(D38-80848.8)^2</f>
        <v>2688298061.4400005</v>
      </c>
      <c r="F38" s="22">
        <v>45409</v>
      </c>
      <c r="G38" s="96" t="s">
        <v>571</v>
      </c>
      <c r="H38" s="28">
        <v>0.44027777777777777</v>
      </c>
      <c r="I38" s="1" t="s">
        <v>501</v>
      </c>
      <c r="J38" s="11">
        <v>1000</v>
      </c>
      <c r="K38" s="1">
        <v>707</v>
      </c>
      <c r="L38" s="1">
        <v>44</v>
      </c>
      <c r="M38" s="98">
        <f>(J38+K38+L38)/D38*100</f>
        <v>6.0379310344827593</v>
      </c>
      <c r="N38" s="11" t="s">
        <v>25</v>
      </c>
      <c r="O38" s="1" t="s">
        <v>26</v>
      </c>
      <c r="P38" s="1" t="s">
        <v>516</v>
      </c>
      <c r="Q38" s="11" t="s">
        <v>77</v>
      </c>
      <c r="R38" s="1" t="s">
        <v>29</v>
      </c>
      <c r="S38" s="11" t="s">
        <v>150</v>
      </c>
      <c r="T38" s="30" t="s">
        <v>150</v>
      </c>
    </row>
    <row r="39" spans="1:21" s="1" customFormat="1" x14ac:dyDescent="0.2">
      <c r="A39" s="13" t="s">
        <v>261</v>
      </c>
      <c r="B39" s="11" t="s">
        <v>262</v>
      </c>
      <c r="C39" s="1" t="s">
        <v>500</v>
      </c>
      <c r="D39" s="25">
        <v>113</v>
      </c>
      <c r="E39" s="1">
        <f>(D39-80848.8)^2</f>
        <v>6518269401.6400003</v>
      </c>
      <c r="F39" s="22">
        <v>45407</v>
      </c>
      <c r="G39" s="96" t="s">
        <v>573</v>
      </c>
      <c r="H39" s="28">
        <v>0.76041666666666663</v>
      </c>
      <c r="I39" s="1" t="s">
        <v>503</v>
      </c>
      <c r="J39" s="11">
        <v>5</v>
      </c>
      <c r="K39" s="1">
        <v>0</v>
      </c>
      <c r="L39" s="1">
        <v>1</v>
      </c>
      <c r="M39" s="98">
        <f>(J39+K39+L39)/D39*100</f>
        <v>5.3097345132743365</v>
      </c>
      <c r="N39" s="11" t="s">
        <v>25</v>
      </c>
      <c r="O39" s="1" t="s">
        <v>26</v>
      </c>
      <c r="P39" s="1" t="s">
        <v>27</v>
      </c>
      <c r="Q39" s="11" t="s">
        <v>77</v>
      </c>
      <c r="R39" s="1" t="s">
        <v>97</v>
      </c>
      <c r="S39" s="11" t="s">
        <v>236</v>
      </c>
      <c r="T39" s="30" t="s">
        <v>99</v>
      </c>
    </row>
    <row r="40" spans="1:21" s="1" customFormat="1" x14ac:dyDescent="0.2">
      <c r="A40" s="13" t="s">
        <v>166</v>
      </c>
      <c r="B40" s="11" t="s">
        <v>167</v>
      </c>
      <c r="C40" s="1" t="s">
        <v>500</v>
      </c>
      <c r="D40" s="25">
        <v>20</v>
      </c>
      <c r="E40" s="1">
        <f>(D40-80848.8)^2</f>
        <v>6533294909.4400005</v>
      </c>
      <c r="F40" s="22">
        <v>45406</v>
      </c>
      <c r="G40" s="96" t="s">
        <v>574</v>
      </c>
      <c r="H40" s="28">
        <v>0.97291666666666665</v>
      </c>
      <c r="I40" s="1" t="s">
        <v>503</v>
      </c>
      <c r="J40" s="11">
        <v>1</v>
      </c>
      <c r="K40" s="1">
        <v>0</v>
      </c>
      <c r="L40" s="1">
        <v>0</v>
      </c>
      <c r="M40" s="98">
        <f>(J40+K40+L40)/D40*100</f>
        <v>5</v>
      </c>
      <c r="N40" s="11" t="s">
        <v>25</v>
      </c>
      <c r="O40" s="1" t="s">
        <v>80</v>
      </c>
      <c r="P40" s="1" t="s">
        <v>27</v>
      </c>
      <c r="Q40" s="11" t="s">
        <v>77</v>
      </c>
      <c r="R40" s="1" t="s">
        <v>97</v>
      </c>
      <c r="S40" s="11" t="s">
        <v>98</v>
      </c>
      <c r="T40" s="30" t="s">
        <v>99</v>
      </c>
      <c r="U40" s="1" t="s">
        <v>168</v>
      </c>
    </row>
    <row r="41" spans="1:21" s="1" customFormat="1" x14ac:dyDescent="0.2">
      <c r="A41" s="13" t="s">
        <v>210</v>
      </c>
      <c r="B41" s="11" t="s">
        <v>211</v>
      </c>
      <c r="C41" s="1" t="s">
        <v>500</v>
      </c>
      <c r="D41" s="25">
        <v>33600</v>
      </c>
      <c r="E41" s="1">
        <f>(D41-80848.8)^2</f>
        <v>2232449101.4400001</v>
      </c>
      <c r="F41" s="22">
        <v>45407</v>
      </c>
      <c r="G41" s="96" t="s">
        <v>571</v>
      </c>
      <c r="H41" s="28">
        <v>0.47430555555555554</v>
      </c>
      <c r="I41" s="1" t="s">
        <v>503</v>
      </c>
      <c r="J41" s="11">
        <v>1000</v>
      </c>
      <c r="K41" s="1">
        <v>437</v>
      </c>
      <c r="L41" s="1">
        <v>10</v>
      </c>
      <c r="M41" s="98">
        <f>(J41+K41+L41)/D41*100</f>
        <v>4.3065476190476186</v>
      </c>
      <c r="N41" s="11" t="s">
        <v>25</v>
      </c>
      <c r="O41" s="1" t="s">
        <v>26</v>
      </c>
      <c r="P41" s="1" t="s">
        <v>27</v>
      </c>
      <c r="Q41" s="11" t="s">
        <v>77</v>
      </c>
      <c r="R41" s="1" t="s">
        <v>29</v>
      </c>
      <c r="S41" s="11" t="s">
        <v>150</v>
      </c>
      <c r="T41" s="30" t="s">
        <v>150</v>
      </c>
      <c r="U41" s="1" t="s">
        <v>212</v>
      </c>
    </row>
    <row r="42" spans="1:21" s="1" customFormat="1" x14ac:dyDescent="0.2">
      <c r="A42" s="13" t="s">
        <v>177</v>
      </c>
      <c r="B42" s="11" t="s">
        <v>178</v>
      </c>
      <c r="C42" s="1" t="s">
        <v>500</v>
      </c>
      <c r="D42" s="25">
        <v>75</v>
      </c>
      <c r="E42" s="1">
        <f>(D42-80848.8)^2</f>
        <v>6524406766.4400005</v>
      </c>
      <c r="F42" s="22">
        <v>45407</v>
      </c>
      <c r="G42" s="96" t="s">
        <v>571</v>
      </c>
      <c r="H42" s="28">
        <v>0.29305555555555557</v>
      </c>
      <c r="I42" s="1" t="s">
        <v>503</v>
      </c>
      <c r="J42" s="11">
        <v>2</v>
      </c>
      <c r="K42" s="1">
        <v>1</v>
      </c>
      <c r="L42" s="1">
        <v>0</v>
      </c>
      <c r="M42" s="98">
        <f>(J42+K42+L42)/D42*100</f>
        <v>4</v>
      </c>
      <c r="N42" s="11" t="s">
        <v>25</v>
      </c>
      <c r="O42" s="1" t="s">
        <v>52</v>
      </c>
      <c r="P42" s="1" t="s">
        <v>27</v>
      </c>
      <c r="Q42" s="11" t="s">
        <v>77</v>
      </c>
      <c r="R42" s="1" t="s">
        <v>97</v>
      </c>
      <c r="S42" s="11" t="s">
        <v>25</v>
      </c>
      <c r="T42" s="30" t="s">
        <v>99</v>
      </c>
    </row>
    <row r="43" spans="1:21" s="1" customFormat="1" x14ac:dyDescent="0.2">
      <c r="A43" s="13" t="s">
        <v>386</v>
      </c>
      <c r="B43" s="11" t="s">
        <v>387</v>
      </c>
      <c r="C43" s="1" t="s">
        <v>500</v>
      </c>
      <c r="D43" s="25">
        <v>250</v>
      </c>
      <c r="E43" s="1">
        <f>(D43-80848.8)^2</f>
        <v>6496166561.4400005</v>
      </c>
      <c r="F43" s="22">
        <v>45409</v>
      </c>
      <c r="G43" s="96" t="s">
        <v>572</v>
      </c>
      <c r="H43" s="28">
        <v>0.5854166666666667</v>
      </c>
      <c r="I43" s="1" t="s">
        <v>503</v>
      </c>
      <c r="J43" s="11">
        <v>6</v>
      </c>
      <c r="K43" s="1">
        <v>2</v>
      </c>
      <c r="L43" s="1">
        <v>2</v>
      </c>
      <c r="M43" s="98">
        <f>(J43+K43+L43)/D43*100</f>
        <v>4</v>
      </c>
      <c r="N43" s="11" t="s">
        <v>25</v>
      </c>
      <c r="O43" s="1" t="s">
        <v>26</v>
      </c>
      <c r="P43" s="1" t="s">
        <v>27</v>
      </c>
      <c r="Q43" s="11" t="s">
        <v>77</v>
      </c>
      <c r="R43" s="1" t="s">
        <v>29</v>
      </c>
      <c r="S43" s="11" t="s">
        <v>150</v>
      </c>
      <c r="T43" s="30" t="s">
        <v>150</v>
      </c>
    </row>
    <row r="44" spans="1:21" s="1" customFormat="1" x14ac:dyDescent="0.2">
      <c r="A44" s="13" t="s">
        <v>162</v>
      </c>
      <c r="B44" s="11" t="s">
        <v>163</v>
      </c>
      <c r="C44" s="1" t="s">
        <v>500</v>
      </c>
      <c r="D44" s="25">
        <v>76</v>
      </c>
      <c r="E44" s="1">
        <f>(D44-80848.8)^2</f>
        <v>6524245219.8400002</v>
      </c>
      <c r="F44" s="22">
        <v>45406</v>
      </c>
      <c r="G44" s="96" t="s">
        <v>574</v>
      </c>
      <c r="H44" s="28">
        <v>0.96319444444444446</v>
      </c>
      <c r="I44" s="1" t="s">
        <v>503</v>
      </c>
      <c r="J44" s="11">
        <v>2</v>
      </c>
      <c r="K44" s="1">
        <v>0</v>
      </c>
      <c r="L44" s="1">
        <v>1</v>
      </c>
      <c r="M44" s="98">
        <f>(J44+K44+L44)/D44*100</f>
        <v>3.9473684210526314</v>
      </c>
      <c r="N44" s="11" t="s">
        <v>25</v>
      </c>
      <c r="O44" s="1" t="s">
        <v>80</v>
      </c>
      <c r="P44" s="1" t="s">
        <v>27</v>
      </c>
      <c r="Q44" s="11" t="s">
        <v>77</v>
      </c>
      <c r="R44" s="1" t="s">
        <v>97</v>
      </c>
      <c r="S44" s="11" t="s">
        <v>98</v>
      </c>
      <c r="T44" s="30" t="s">
        <v>99</v>
      </c>
    </row>
    <row r="45" spans="1:21" s="1" customFormat="1" x14ac:dyDescent="0.2">
      <c r="A45" s="13" t="s">
        <v>183</v>
      </c>
      <c r="B45" s="11" t="s">
        <v>184</v>
      </c>
      <c r="C45" s="1" t="s">
        <v>500</v>
      </c>
      <c r="D45" s="25">
        <v>194</v>
      </c>
      <c r="E45" s="1">
        <f>(D45-80848.8)^2</f>
        <v>6505196763.0400009</v>
      </c>
      <c r="F45" s="22">
        <v>45407</v>
      </c>
      <c r="G45" s="96" t="s">
        <v>571</v>
      </c>
      <c r="H45" s="28">
        <v>0.35972222222222222</v>
      </c>
      <c r="I45" s="1" t="s">
        <v>503</v>
      </c>
      <c r="J45" s="11">
        <v>5</v>
      </c>
      <c r="K45" s="1">
        <v>1</v>
      </c>
      <c r="L45" s="1">
        <v>0</v>
      </c>
      <c r="M45" s="98">
        <f>(J45+K45+L45)/D45*100</f>
        <v>3.0927835051546393</v>
      </c>
      <c r="N45" s="11" t="s">
        <v>25</v>
      </c>
      <c r="O45" s="1" t="s">
        <v>52</v>
      </c>
      <c r="P45" s="1" t="s">
        <v>27</v>
      </c>
      <c r="Q45" s="11" t="s">
        <v>77</v>
      </c>
      <c r="R45" s="1" t="s">
        <v>97</v>
      </c>
      <c r="S45" s="11" t="s">
        <v>25</v>
      </c>
      <c r="T45" s="30" t="s">
        <v>99</v>
      </c>
    </row>
    <row r="46" spans="1:21" s="1" customFormat="1" ht="14" x14ac:dyDescent="0.2">
      <c r="A46" s="4" t="s">
        <v>416</v>
      </c>
      <c r="B46" s="11" t="s">
        <v>417</v>
      </c>
      <c r="C46" s="1" t="s">
        <v>500</v>
      </c>
      <c r="D46" s="25">
        <v>335</v>
      </c>
      <c r="E46" s="1">
        <f>(D46-80848.8)^2</f>
        <v>6482471990.4400005</v>
      </c>
      <c r="F46" s="22">
        <v>45410</v>
      </c>
      <c r="G46" s="96" t="s">
        <v>576</v>
      </c>
      <c r="H46" s="28">
        <v>0.25347222222222221</v>
      </c>
      <c r="I46" s="1" t="s">
        <v>503</v>
      </c>
      <c r="J46" s="11">
        <v>7</v>
      </c>
      <c r="K46" s="1">
        <v>1</v>
      </c>
      <c r="L46" s="1">
        <v>0</v>
      </c>
      <c r="M46" s="98">
        <f>(J46+K46+L46)/D46*100</f>
        <v>2.3880597014925375</v>
      </c>
      <c r="N46" s="11" t="s">
        <v>25</v>
      </c>
      <c r="O46" s="1" t="s">
        <v>80</v>
      </c>
      <c r="P46" s="1" t="s">
        <v>27</v>
      </c>
      <c r="Q46" s="11" t="s">
        <v>77</v>
      </c>
      <c r="R46" s="1" t="s">
        <v>97</v>
      </c>
      <c r="S46" s="11" t="s">
        <v>418</v>
      </c>
      <c r="T46" s="30" t="s">
        <v>225</v>
      </c>
    </row>
    <row r="47" spans="1:21" s="1" customFormat="1" ht="14" x14ac:dyDescent="0.2">
      <c r="A47" s="4" t="s">
        <v>426</v>
      </c>
      <c r="B47" s="11" t="s">
        <v>427</v>
      </c>
      <c r="C47" s="1" t="s">
        <v>500</v>
      </c>
      <c r="D47" s="25">
        <v>148</v>
      </c>
      <c r="E47" s="1">
        <f>(D47-80848.8)^2</f>
        <v>6512619120.6400003</v>
      </c>
      <c r="F47" s="22">
        <v>45410</v>
      </c>
      <c r="G47" s="96" t="s">
        <v>571</v>
      </c>
      <c r="H47" s="28">
        <v>0.43333333333333335</v>
      </c>
      <c r="I47" s="1" t="s">
        <v>503</v>
      </c>
      <c r="J47" s="11">
        <v>3</v>
      </c>
      <c r="K47" s="1">
        <v>0</v>
      </c>
      <c r="L47" s="1">
        <v>0</v>
      </c>
      <c r="M47" s="98">
        <f>(J47+K47+L47)/D47*100</f>
        <v>2.0270270270270272</v>
      </c>
      <c r="N47" s="11" t="s">
        <v>25</v>
      </c>
      <c r="O47" s="1" t="s">
        <v>80</v>
      </c>
      <c r="P47" s="1" t="s">
        <v>27</v>
      </c>
      <c r="Q47" s="11" t="s">
        <v>77</v>
      </c>
      <c r="R47" s="1" t="s">
        <v>97</v>
      </c>
      <c r="S47" s="11" t="s">
        <v>98</v>
      </c>
      <c r="T47" s="30" t="s">
        <v>181</v>
      </c>
    </row>
    <row r="48" spans="1:21" s="1" customFormat="1" x14ac:dyDescent="0.2">
      <c r="A48" s="13" t="s">
        <v>200</v>
      </c>
      <c r="B48" s="11" t="s">
        <v>201</v>
      </c>
      <c r="C48" s="1" t="s">
        <v>500</v>
      </c>
      <c r="D48" s="25">
        <v>51</v>
      </c>
      <c r="E48" s="1">
        <f>(D48-80848.8)^2</f>
        <v>6528284484.8400002</v>
      </c>
      <c r="F48" s="22">
        <v>45407</v>
      </c>
      <c r="G48" s="96" t="s">
        <v>571</v>
      </c>
      <c r="H48" s="28">
        <v>0.44027777777777777</v>
      </c>
      <c r="I48" s="1" t="s">
        <v>6</v>
      </c>
      <c r="J48" s="11">
        <v>0</v>
      </c>
      <c r="K48" s="1">
        <v>1</v>
      </c>
      <c r="L48" s="1">
        <v>0</v>
      </c>
      <c r="M48" s="98">
        <f>(J48+K48+L48)/D48*100</f>
        <v>1.9607843137254901</v>
      </c>
      <c r="N48" s="11" t="s">
        <v>25</v>
      </c>
      <c r="O48" s="1" t="s">
        <v>26</v>
      </c>
      <c r="P48" s="1" t="s">
        <v>27</v>
      </c>
      <c r="Q48" s="11" t="s">
        <v>77</v>
      </c>
      <c r="R48" s="1" t="s">
        <v>29</v>
      </c>
      <c r="S48" s="11" t="s">
        <v>150</v>
      </c>
      <c r="T48" s="30" t="s">
        <v>150</v>
      </c>
    </row>
    <row r="49" spans="1:21" s="1" customFormat="1" x14ac:dyDescent="0.2">
      <c r="A49" s="13" t="s">
        <v>343</v>
      </c>
      <c r="B49" s="11" t="s">
        <v>344</v>
      </c>
      <c r="C49" s="1" t="s">
        <v>500</v>
      </c>
      <c r="D49" s="25">
        <v>1460</v>
      </c>
      <c r="E49" s="1">
        <f>(D49-80848.8)^2</f>
        <v>6302581565.4400005</v>
      </c>
      <c r="F49" s="22">
        <v>45408</v>
      </c>
      <c r="G49" s="96" t="s">
        <v>574</v>
      </c>
      <c r="H49" s="28">
        <v>0.99861111111111112</v>
      </c>
      <c r="I49" s="1" t="s">
        <v>34</v>
      </c>
      <c r="J49" s="11">
        <v>17</v>
      </c>
      <c r="K49" s="1">
        <v>7</v>
      </c>
      <c r="L49" s="1">
        <v>0</v>
      </c>
      <c r="M49" s="98">
        <f>(J49+K49+L49)/D49*100</f>
        <v>1.6438356164383561</v>
      </c>
      <c r="N49" s="11" t="s">
        <v>25</v>
      </c>
      <c r="O49" s="1" t="s">
        <v>26</v>
      </c>
      <c r="P49" s="1" t="s">
        <v>27</v>
      </c>
      <c r="Q49" s="11" t="s">
        <v>77</v>
      </c>
      <c r="R49" s="1" t="s">
        <v>29</v>
      </c>
      <c r="S49" s="11" t="s">
        <v>150</v>
      </c>
      <c r="T49" s="30" t="s">
        <v>150</v>
      </c>
    </row>
    <row r="50" spans="1:21" s="1" customFormat="1" x14ac:dyDescent="0.2">
      <c r="A50" s="13" t="s">
        <v>171</v>
      </c>
      <c r="B50" s="11" t="s">
        <v>172</v>
      </c>
      <c r="C50" s="1" t="s">
        <v>500</v>
      </c>
      <c r="D50" s="25">
        <v>27400</v>
      </c>
      <c r="E50" s="1">
        <f>(D50-80848.8)^2</f>
        <v>2856774221.4400005</v>
      </c>
      <c r="F50" s="22">
        <v>45407</v>
      </c>
      <c r="G50" s="96" t="s">
        <v>575</v>
      </c>
      <c r="H50" s="28">
        <v>2.0833333333333333E-3</v>
      </c>
      <c r="I50" s="1" t="s">
        <v>503</v>
      </c>
      <c r="J50" s="11">
        <v>275</v>
      </c>
      <c r="K50" s="1">
        <v>96</v>
      </c>
      <c r="L50" s="1">
        <v>53</v>
      </c>
      <c r="M50" s="98">
        <f>(J50+K50+L50)/D50*100</f>
        <v>1.5474452554744527</v>
      </c>
      <c r="N50" s="11" t="s">
        <v>52</v>
      </c>
      <c r="O50" s="1" t="s">
        <v>52</v>
      </c>
      <c r="P50" s="1" t="s">
        <v>509</v>
      </c>
      <c r="Q50" s="11" t="s">
        <v>77</v>
      </c>
      <c r="R50" s="1" t="s">
        <v>149</v>
      </c>
      <c r="S50" s="11" t="s">
        <v>150</v>
      </c>
      <c r="T50" s="30" t="s">
        <v>150</v>
      </c>
    </row>
    <row r="51" spans="1:21" s="1" customFormat="1" ht="14" x14ac:dyDescent="0.2">
      <c r="A51" s="4" t="s">
        <v>463</v>
      </c>
      <c r="B51" s="11" t="s">
        <v>464</v>
      </c>
      <c r="C51" s="1" t="s">
        <v>500</v>
      </c>
      <c r="D51" s="25">
        <v>2687</v>
      </c>
      <c r="E51" s="1">
        <f>(D51-80848.8)^2</f>
        <v>6109266979.2400007</v>
      </c>
      <c r="F51" s="22">
        <v>45410</v>
      </c>
      <c r="G51" s="96" t="s">
        <v>573</v>
      </c>
      <c r="H51" s="28">
        <v>0.80347222222222225</v>
      </c>
      <c r="I51" s="1" t="s">
        <v>503</v>
      </c>
      <c r="J51" s="11">
        <v>29</v>
      </c>
      <c r="K51" s="1">
        <v>5</v>
      </c>
      <c r="L51" s="1">
        <v>4</v>
      </c>
      <c r="M51" s="98">
        <f>(J51+K51+L51)/D51*100</f>
        <v>1.4142165984369186</v>
      </c>
      <c r="N51" s="11" t="s">
        <v>25</v>
      </c>
      <c r="O51" s="1" t="s">
        <v>52</v>
      </c>
      <c r="P51" s="1" t="s">
        <v>27</v>
      </c>
      <c r="Q51" s="11" t="s">
        <v>77</v>
      </c>
      <c r="R51" s="1" t="s">
        <v>29</v>
      </c>
      <c r="S51" s="11" t="s">
        <v>150</v>
      </c>
      <c r="T51" s="30" t="s">
        <v>150</v>
      </c>
    </row>
    <row r="52" spans="1:21" s="1" customFormat="1" x14ac:dyDescent="0.2">
      <c r="A52" s="122" t="s">
        <v>495</v>
      </c>
      <c r="B52" s="11" t="s">
        <v>496</v>
      </c>
      <c r="C52" s="1" t="s">
        <v>500</v>
      </c>
      <c r="D52" s="25">
        <v>73</v>
      </c>
      <c r="E52" s="1">
        <f>(D52-80848.8)^2</f>
        <v>6524729865.6400003</v>
      </c>
      <c r="F52" s="22">
        <v>45411</v>
      </c>
      <c r="G52" s="96" t="s">
        <v>575</v>
      </c>
      <c r="H52" s="28">
        <v>7.7083333333333337E-2</v>
      </c>
      <c r="I52" s="1" t="s">
        <v>503</v>
      </c>
      <c r="J52" s="11">
        <v>1</v>
      </c>
      <c r="K52" s="1">
        <v>0</v>
      </c>
      <c r="L52" s="1">
        <v>0</v>
      </c>
      <c r="M52" s="98">
        <f>(J52+K52+L52)/D52*100</f>
        <v>1.3698630136986301</v>
      </c>
      <c r="N52" s="11" t="s">
        <v>25</v>
      </c>
      <c r="O52" s="1" t="s">
        <v>80</v>
      </c>
      <c r="P52" s="1" t="s">
        <v>27</v>
      </c>
      <c r="Q52" s="11" t="s">
        <v>77</v>
      </c>
      <c r="R52" s="1" t="s">
        <v>97</v>
      </c>
      <c r="S52" s="11" t="s">
        <v>497</v>
      </c>
      <c r="T52" s="30" t="s">
        <v>458</v>
      </c>
      <c r="U52" s="1" t="s">
        <v>498</v>
      </c>
    </row>
    <row r="53" spans="1:21" s="1" customFormat="1" ht="14" x14ac:dyDescent="0.2">
      <c r="A53" s="4" t="s">
        <v>450</v>
      </c>
      <c r="B53" s="11" t="s">
        <v>451</v>
      </c>
      <c r="C53" s="1" t="s">
        <v>500</v>
      </c>
      <c r="D53" s="25">
        <v>77</v>
      </c>
      <c r="E53" s="1">
        <f>(D53-80848.8)^2</f>
        <v>6524083675.2400007</v>
      </c>
      <c r="F53" s="22">
        <v>45410</v>
      </c>
      <c r="G53" s="96" t="s">
        <v>572</v>
      </c>
      <c r="H53" s="28">
        <v>0.7</v>
      </c>
      <c r="I53" s="1" t="s">
        <v>503</v>
      </c>
      <c r="J53" s="11">
        <v>1</v>
      </c>
      <c r="K53" s="1">
        <v>0</v>
      </c>
      <c r="L53" s="1">
        <v>0</v>
      </c>
      <c r="M53" s="98">
        <f>(J53+K53+L53)/D53*100</f>
        <v>1.2987012987012987</v>
      </c>
      <c r="N53" s="11" t="s">
        <v>25</v>
      </c>
      <c r="O53" s="1" t="s">
        <v>52</v>
      </c>
      <c r="P53" s="1" t="s">
        <v>27</v>
      </c>
      <c r="Q53" s="11" t="s">
        <v>77</v>
      </c>
      <c r="R53" s="1" t="s">
        <v>97</v>
      </c>
      <c r="S53" s="11" t="s">
        <v>25</v>
      </c>
      <c r="T53" s="30" t="s">
        <v>99</v>
      </c>
    </row>
    <row r="54" spans="1:21" s="1" customFormat="1" ht="14" x14ac:dyDescent="0.2">
      <c r="A54" s="4" t="s">
        <v>428</v>
      </c>
      <c r="B54" s="11" t="s">
        <v>429</v>
      </c>
      <c r="C54" s="1" t="s">
        <v>500</v>
      </c>
      <c r="D54" s="25">
        <v>6724</v>
      </c>
      <c r="E54" s="1">
        <f>(D54-80848.8)^2</f>
        <v>5494485975.04</v>
      </c>
      <c r="F54" s="22">
        <v>45410</v>
      </c>
      <c r="G54" s="96" t="s">
        <v>571</v>
      </c>
      <c r="H54" s="28">
        <v>0.45069444444444445</v>
      </c>
      <c r="I54" s="1" t="s">
        <v>502</v>
      </c>
      <c r="J54" s="11">
        <v>47</v>
      </c>
      <c r="K54" s="1">
        <v>27</v>
      </c>
      <c r="L54" s="1">
        <v>8</v>
      </c>
      <c r="M54" s="98">
        <f>(J54+K54+L54)/D54*100</f>
        <v>1.2195121951219512</v>
      </c>
      <c r="N54" s="11" t="s">
        <v>25</v>
      </c>
      <c r="O54" s="1" t="s">
        <v>52</v>
      </c>
      <c r="P54" s="1" t="s">
        <v>27</v>
      </c>
      <c r="Q54" s="11" t="s">
        <v>77</v>
      </c>
      <c r="R54" s="1" t="s">
        <v>97</v>
      </c>
      <c r="S54" s="11" t="s">
        <v>25</v>
      </c>
      <c r="T54" s="30" t="s">
        <v>99</v>
      </c>
      <c r="U54" s="1" t="s">
        <v>430</v>
      </c>
    </row>
    <row r="55" spans="1:21" s="1" customFormat="1" x14ac:dyDescent="0.2">
      <c r="A55" s="13" t="s">
        <v>155</v>
      </c>
      <c r="B55" s="11" t="s">
        <v>156</v>
      </c>
      <c r="C55" s="1" t="s">
        <v>500</v>
      </c>
      <c r="D55" s="25">
        <v>174</v>
      </c>
      <c r="E55" s="1">
        <f>(D55-80848.8)^2</f>
        <v>6508423355.0400009</v>
      </c>
      <c r="F55" s="22">
        <v>45406</v>
      </c>
      <c r="G55" s="96" t="s">
        <v>574</v>
      </c>
      <c r="H55" s="29">
        <v>0.93194444444444446</v>
      </c>
      <c r="I55" s="1" t="s">
        <v>503</v>
      </c>
      <c r="J55" s="11">
        <v>1</v>
      </c>
      <c r="K55" s="1">
        <v>0</v>
      </c>
      <c r="L55" s="1">
        <v>1</v>
      </c>
      <c r="M55" s="98">
        <f>(J55+K55+L55)/D55*100</f>
        <v>1.1494252873563218</v>
      </c>
      <c r="N55" s="11" t="s">
        <v>25</v>
      </c>
      <c r="O55" s="1" t="s">
        <v>80</v>
      </c>
      <c r="P55" s="1" t="s">
        <v>27</v>
      </c>
      <c r="Q55" s="11" t="s">
        <v>77</v>
      </c>
      <c r="R55" s="1" t="s">
        <v>97</v>
      </c>
      <c r="S55" s="11" t="s">
        <v>25</v>
      </c>
      <c r="T55" s="30" t="s">
        <v>181</v>
      </c>
      <c r="U55" s="1" t="s">
        <v>157</v>
      </c>
    </row>
    <row r="56" spans="1:21" s="1" customFormat="1" x14ac:dyDescent="0.2">
      <c r="A56" s="13" t="s">
        <v>258</v>
      </c>
      <c r="B56" s="11" t="s">
        <v>259</v>
      </c>
      <c r="C56" s="1" t="s">
        <v>500</v>
      </c>
      <c r="D56" s="25">
        <v>191</v>
      </c>
      <c r="E56" s="1">
        <f>(D56-80848.8)^2</f>
        <v>6505680700.8400002</v>
      </c>
      <c r="F56" s="22">
        <v>45407</v>
      </c>
      <c r="G56" s="96" t="s">
        <v>573</v>
      </c>
      <c r="H56" s="28">
        <v>0.75</v>
      </c>
      <c r="I56" s="1" t="s">
        <v>503</v>
      </c>
      <c r="J56" s="11">
        <v>2</v>
      </c>
      <c r="K56" s="1">
        <v>0</v>
      </c>
      <c r="L56" s="1">
        <v>0</v>
      </c>
      <c r="M56" s="98">
        <f>(J56+K56+L56)/D56*100</f>
        <v>1.0471204188481675</v>
      </c>
      <c r="N56" s="11" t="s">
        <v>25</v>
      </c>
      <c r="O56" s="1" t="s">
        <v>52</v>
      </c>
      <c r="P56" s="1" t="s">
        <v>27</v>
      </c>
      <c r="Q56" s="11" t="s">
        <v>77</v>
      </c>
      <c r="R56" s="1" t="s">
        <v>29</v>
      </c>
      <c r="S56" s="11" t="s">
        <v>150</v>
      </c>
      <c r="T56" s="30" t="s">
        <v>150</v>
      </c>
      <c r="U56" s="1" t="s">
        <v>260</v>
      </c>
    </row>
    <row r="57" spans="1:21" s="1" customFormat="1" x14ac:dyDescent="0.2">
      <c r="A57" s="13" t="s">
        <v>198</v>
      </c>
      <c r="B57" s="11" t="s">
        <v>199</v>
      </c>
      <c r="C57" s="1" t="s">
        <v>500</v>
      </c>
      <c r="D57" s="25">
        <v>388</v>
      </c>
      <c r="E57" s="1">
        <f>(D57-80848.8)^2</f>
        <v>6473940336.6400003</v>
      </c>
      <c r="F57" s="22">
        <v>45407</v>
      </c>
      <c r="G57" s="96" t="s">
        <v>571</v>
      </c>
      <c r="H57" s="28">
        <v>0.43680555555555556</v>
      </c>
      <c r="I57" s="1" t="s">
        <v>34</v>
      </c>
      <c r="J57" s="11">
        <v>3</v>
      </c>
      <c r="K57" s="1">
        <v>1</v>
      </c>
      <c r="L57" s="1">
        <v>0</v>
      </c>
      <c r="M57" s="98">
        <f>(J57+K57+L57)/D57*100</f>
        <v>1.0309278350515463</v>
      </c>
      <c r="N57" s="11" t="s">
        <v>25</v>
      </c>
      <c r="O57" s="1" t="s">
        <v>26</v>
      </c>
      <c r="P57" s="1" t="s">
        <v>27</v>
      </c>
      <c r="Q57" s="11" t="s">
        <v>77</v>
      </c>
      <c r="R57" s="1" t="s">
        <v>29</v>
      </c>
      <c r="S57" s="11" t="s">
        <v>150</v>
      </c>
      <c r="T57" s="30" t="s">
        <v>150</v>
      </c>
    </row>
    <row r="58" spans="1:21" s="1" customFormat="1" x14ac:dyDescent="0.2">
      <c r="A58" s="13" t="s">
        <v>226</v>
      </c>
      <c r="B58" s="11" t="s">
        <v>227</v>
      </c>
      <c r="C58" s="1" t="s">
        <v>500</v>
      </c>
      <c r="D58" s="25">
        <v>112</v>
      </c>
      <c r="E58" s="1">
        <f>(D58-80848.8)^2</f>
        <v>6518430874.2400007</v>
      </c>
      <c r="F58" s="22">
        <v>45407</v>
      </c>
      <c r="G58" s="96" t="s">
        <v>571</v>
      </c>
      <c r="H58" s="28">
        <v>0.51527777777777772</v>
      </c>
      <c r="I58" s="1" t="s">
        <v>503</v>
      </c>
      <c r="J58" s="11">
        <v>0</v>
      </c>
      <c r="K58" s="1">
        <v>1</v>
      </c>
      <c r="L58" s="1">
        <v>0</v>
      </c>
      <c r="M58" s="98">
        <f>(J58+K58+L58)/D58*100</f>
        <v>0.89285714285714279</v>
      </c>
      <c r="N58" s="11" t="s">
        <v>25</v>
      </c>
      <c r="O58" s="1" t="s">
        <v>26</v>
      </c>
      <c r="P58" s="1" t="s">
        <v>27</v>
      </c>
      <c r="Q58" s="11" t="s">
        <v>77</v>
      </c>
      <c r="R58" s="1" t="s">
        <v>29</v>
      </c>
      <c r="S58" s="11" t="s">
        <v>150</v>
      </c>
      <c r="T58" s="30" t="s">
        <v>150</v>
      </c>
    </row>
    <row r="59" spans="1:21" s="1" customFormat="1" x14ac:dyDescent="0.2">
      <c r="A59" s="13" t="s">
        <v>144</v>
      </c>
      <c r="B59" s="11" t="s">
        <v>145</v>
      </c>
      <c r="C59" s="1" t="s">
        <v>500</v>
      </c>
      <c r="D59" s="25">
        <v>113</v>
      </c>
      <c r="E59" s="1">
        <f>(D59-80848.8)^2</f>
        <v>6518269401.6400003</v>
      </c>
      <c r="F59" s="22">
        <v>45406</v>
      </c>
      <c r="G59" s="96" t="s">
        <v>574</v>
      </c>
      <c r="H59" s="28">
        <v>0.91388888888888886</v>
      </c>
      <c r="I59" s="1" t="s">
        <v>503</v>
      </c>
      <c r="J59" s="11">
        <v>1</v>
      </c>
      <c r="K59" s="1">
        <v>0</v>
      </c>
      <c r="L59" s="1">
        <v>0</v>
      </c>
      <c r="M59" s="98">
        <f>(J59+K59+L59)/D59*100</f>
        <v>0.88495575221238942</v>
      </c>
      <c r="N59" s="11" t="s">
        <v>25</v>
      </c>
      <c r="O59" s="1" t="s">
        <v>52</v>
      </c>
      <c r="P59" s="1" t="s">
        <v>508</v>
      </c>
      <c r="Q59" s="11" t="s">
        <v>77</v>
      </c>
      <c r="R59" s="1" t="s">
        <v>97</v>
      </c>
      <c r="S59" s="11" t="s">
        <v>25</v>
      </c>
      <c r="T59" s="30" t="s">
        <v>494</v>
      </c>
    </row>
    <row r="60" spans="1:21" s="1" customFormat="1" ht="14" x14ac:dyDescent="0.2">
      <c r="A60" s="4" t="s">
        <v>446</v>
      </c>
      <c r="B60" s="11" t="s">
        <v>447</v>
      </c>
      <c r="C60" s="1" t="s">
        <v>500</v>
      </c>
      <c r="D60" s="25">
        <v>734</v>
      </c>
      <c r="E60" s="1">
        <f>(D60-80848.8)^2</f>
        <v>6418381179.0400009</v>
      </c>
      <c r="F60" s="22">
        <v>45410</v>
      </c>
      <c r="G60" s="96" t="s">
        <v>572</v>
      </c>
      <c r="H60" s="28">
        <v>0.66041666666666665</v>
      </c>
      <c r="I60" s="1" t="s">
        <v>503</v>
      </c>
      <c r="J60" s="11">
        <v>3</v>
      </c>
      <c r="K60" s="1">
        <v>2</v>
      </c>
      <c r="L60" s="1">
        <v>1</v>
      </c>
      <c r="M60" s="98">
        <f>(J60+K60+L60)/D60*100</f>
        <v>0.81743869209809261</v>
      </c>
      <c r="N60" s="11" t="s">
        <v>52</v>
      </c>
      <c r="O60" s="1" t="s">
        <v>52</v>
      </c>
      <c r="P60" s="1" t="s">
        <v>27</v>
      </c>
      <c r="Q60" s="11" t="s">
        <v>77</v>
      </c>
      <c r="R60" s="1" t="s">
        <v>149</v>
      </c>
      <c r="S60" s="11" t="s">
        <v>150</v>
      </c>
      <c r="T60" s="30" t="s">
        <v>150</v>
      </c>
    </row>
    <row r="61" spans="1:21" s="1" customFormat="1" x14ac:dyDescent="0.2">
      <c r="A61" s="13" t="s">
        <v>222</v>
      </c>
      <c r="B61" s="11" t="s">
        <v>223</v>
      </c>
      <c r="C61" s="1" t="s">
        <v>500</v>
      </c>
      <c r="D61" s="25">
        <v>281</v>
      </c>
      <c r="E61" s="1">
        <f>(D61-80848.8)^2</f>
        <v>6491170396.8400002</v>
      </c>
      <c r="F61" s="22">
        <v>45407</v>
      </c>
      <c r="G61" s="96" t="s">
        <v>571</v>
      </c>
      <c r="H61" s="28">
        <v>0.5083333333333333</v>
      </c>
      <c r="I61" s="1" t="s">
        <v>503</v>
      </c>
      <c r="J61" s="11">
        <v>0</v>
      </c>
      <c r="K61" s="1">
        <v>1</v>
      </c>
      <c r="L61" s="1">
        <v>1</v>
      </c>
      <c r="M61" s="98">
        <f>(J61+K61+L61)/D61*100</f>
        <v>0.71174377224199281</v>
      </c>
      <c r="N61" s="11" t="s">
        <v>25</v>
      </c>
      <c r="O61" s="1" t="s">
        <v>80</v>
      </c>
      <c r="P61" s="1" t="s">
        <v>27</v>
      </c>
      <c r="Q61" s="11" t="s">
        <v>77</v>
      </c>
      <c r="R61" s="1" t="s">
        <v>97</v>
      </c>
      <c r="S61" s="11" t="s">
        <v>224</v>
      </c>
      <c r="T61" s="30" t="s">
        <v>225</v>
      </c>
    </row>
    <row r="62" spans="1:21" s="1" customFormat="1" x14ac:dyDescent="0.2">
      <c r="A62" s="13" t="s">
        <v>244</v>
      </c>
      <c r="B62" s="11" t="s">
        <v>245</v>
      </c>
      <c r="C62" s="1" t="s">
        <v>500</v>
      </c>
      <c r="D62" s="25">
        <v>287</v>
      </c>
      <c r="E62" s="1">
        <f>(D62-80848.8)^2</f>
        <v>6490203619.2400007</v>
      </c>
      <c r="F62" s="22">
        <v>45407</v>
      </c>
      <c r="G62" s="96" t="s">
        <v>572</v>
      </c>
      <c r="H62" s="28">
        <v>0.65</v>
      </c>
      <c r="I62" s="1" t="s">
        <v>503</v>
      </c>
      <c r="J62" s="11">
        <v>2</v>
      </c>
      <c r="K62" s="1">
        <v>0</v>
      </c>
      <c r="L62" s="1">
        <v>0</v>
      </c>
      <c r="M62" s="98">
        <f>(J62+K62+L62)/D62*100</f>
        <v>0.69686411149825789</v>
      </c>
      <c r="N62" s="11" t="s">
        <v>25</v>
      </c>
      <c r="O62" s="1" t="s">
        <v>26</v>
      </c>
      <c r="P62" s="1" t="s">
        <v>27</v>
      </c>
      <c r="Q62" s="11" t="s">
        <v>77</v>
      </c>
      <c r="R62" s="1" t="s">
        <v>29</v>
      </c>
      <c r="S62" s="11" t="s">
        <v>150</v>
      </c>
      <c r="T62" s="30" t="s">
        <v>150</v>
      </c>
    </row>
    <row r="63" spans="1:21" s="1" customFormat="1" ht="14" x14ac:dyDescent="0.2">
      <c r="A63" s="4" t="s">
        <v>456</v>
      </c>
      <c r="B63" s="11" t="s">
        <v>457</v>
      </c>
      <c r="C63" s="1" t="s">
        <v>500</v>
      </c>
      <c r="D63" s="25">
        <v>32500</v>
      </c>
      <c r="E63" s="1">
        <f>(D63-80848.8)^2</f>
        <v>2337606461.4400001</v>
      </c>
      <c r="F63" s="22">
        <v>45410</v>
      </c>
      <c r="G63" s="96" t="s">
        <v>573</v>
      </c>
      <c r="H63" s="28">
        <v>0.73263888888888884</v>
      </c>
      <c r="I63" s="1" t="s">
        <v>501</v>
      </c>
      <c r="J63" s="11">
        <v>111</v>
      </c>
      <c r="K63" s="1">
        <v>61</v>
      </c>
      <c r="L63" s="1">
        <v>5</v>
      </c>
      <c r="M63" s="98">
        <f>(J63+K63+L63)/D63*100</f>
        <v>0.54461538461538461</v>
      </c>
      <c r="N63" s="11" t="s">
        <v>25</v>
      </c>
      <c r="O63" s="1" t="s">
        <v>52</v>
      </c>
      <c r="P63" s="1" t="s">
        <v>27</v>
      </c>
      <c r="Q63" s="11" t="s">
        <v>77</v>
      </c>
      <c r="R63" s="1" t="s">
        <v>97</v>
      </c>
      <c r="S63" s="11" t="s">
        <v>25</v>
      </c>
      <c r="T63" s="30" t="s">
        <v>458</v>
      </c>
    </row>
    <row r="64" spans="1:21" s="1" customFormat="1" x14ac:dyDescent="0.2">
      <c r="A64" s="13" t="s">
        <v>123</v>
      </c>
      <c r="B64" s="11" t="s">
        <v>124</v>
      </c>
      <c r="C64" s="1" t="s">
        <v>500</v>
      </c>
      <c r="D64" s="25">
        <v>748</v>
      </c>
      <c r="E64" s="1">
        <f>(D64-80848.8)^2</f>
        <v>6416138160.6400003</v>
      </c>
      <c r="F64" s="22">
        <v>45406</v>
      </c>
      <c r="G64" s="96" t="s">
        <v>573</v>
      </c>
      <c r="H64" s="28">
        <v>0.84513888888888888</v>
      </c>
      <c r="I64" s="1" t="s">
        <v>501</v>
      </c>
      <c r="J64" s="11">
        <v>2</v>
      </c>
      <c r="K64" s="1">
        <v>1</v>
      </c>
      <c r="L64" s="1">
        <v>1</v>
      </c>
      <c r="M64" s="98">
        <f>(J64+K64+L64)/D64*100</f>
        <v>0.53475935828876997</v>
      </c>
      <c r="N64" s="11" t="s">
        <v>25</v>
      </c>
      <c r="O64" s="1" t="s">
        <v>26</v>
      </c>
      <c r="P64" s="1" t="s">
        <v>27</v>
      </c>
      <c r="Q64" s="11" t="s">
        <v>77</v>
      </c>
      <c r="R64" s="1" t="s">
        <v>29</v>
      </c>
      <c r="S64" s="11" t="s">
        <v>150</v>
      </c>
      <c r="T64" s="30" t="s">
        <v>150</v>
      </c>
      <c r="U64" s="20" t="s">
        <v>125</v>
      </c>
    </row>
    <row r="65" spans="1:21" s="1" customFormat="1" ht="14" x14ac:dyDescent="0.2">
      <c r="A65" s="4" t="s">
        <v>423</v>
      </c>
      <c r="B65" s="11" t="s">
        <v>176</v>
      </c>
      <c r="C65" s="1" t="s">
        <v>500</v>
      </c>
      <c r="D65" s="25">
        <v>405</v>
      </c>
      <c r="E65" s="1">
        <f>(D65-80848.8)^2</f>
        <v>6471204958.4400005</v>
      </c>
      <c r="F65" s="22">
        <v>45410</v>
      </c>
      <c r="G65" s="96" t="s">
        <v>571</v>
      </c>
      <c r="H65" s="28">
        <v>0.41458333333333336</v>
      </c>
      <c r="I65" s="1" t="s">
        <v>503</v>
      </c>
      <c r="J65" s="11">
        <v>1</v>
      </c>
      <c r="K65" s="1">
        <v>0</v>
      </c>
      <c r="L65" s="1">
        <v>1</v>
      </c>
      <c r="M65" s="98">
        <f>(J65+K65+L65)/D65*100</f>
        <v>0.49382716049382713</v>
      </c>
      <c r="N65" s="11" t="s">
        <v>25</v>
      </c>
      <c r="O65" s="1" t="s">
        <v>52</v>
      </c>
      <c r="P65" s="1" t="s">
        <v>520</v>
      </c>
      <c r="Q65" s="11" t="s">
        <v>77</v>
      </c>
      <c r="R65" s="1" t="s">
        <v>97</v>
      </c>
      <c r="S65" s="11" t="s">
        <v>236</v>
      </c>
      <c r="T65" s="30" t="s">
        <v>424</v>
      </c>
      <c r="U65" s="1" t="s">
        <v>425</v>
      </c>
    </row>
    <row r="66" spans="1:21" s="1" customFormat="1" x14ac:dyDescent="0.2">
      <c r="A66" s="13" t="s">
        <v>366</v>
      </c>
      <c r="B66" s="11" t="s">
        <v>367</v>
      </c>
      <c r="C66" s="1" t="s">
        <v>500</v>
      </c>
      <c r="D66" s="25">
        <v>998</v>
      </c>
      <c r="E66" s="1">
        <f>(D66-80848.8)^2</f>
        <v>6376150260.6400003</v>
      </c>
      <c r="F66" s="22">
        <v>45409</v>
      </c>
      <c r="G66" s="96" t="s">
        <v>571</v>
      </c>
      <c r="H66" s="28">
        <v>0.40069444444444446</v>
      </c>
      <c r="I66" s="1" t="s">
        <v>502</v>
      </c>
      <c r="J66" s="11">
        <v>2</v>
      </c>
      <c r="K66" s="1">
        <v>2</v>
      </c>
      <c r="L66" s="1">
        <v>0</v>
      </c>
      <c r="M66" s="98">
        <f>(J66+K66+L66)/D66*100</f>
        <v>0.40080160320641278</v>
      </c>
      <c r="N66" s="11" t="s">
        <v>25</v>
      </c>
      <c r="O66" s="1" t="s">
        <v>52</v>
      </c>
      <c r="P66" s="1" t="s">
        <v>514</v>
      </c>
      <c r="Q66" s="11" t="s">
        <v>77</v>
      </c>
      <c r="R66" s="1" t="s">
        <v>149</v>
      </c>
      <c r="S66" s="11" t="s">
        <v>150</v>
      </c>
      <c r="T66" s="30" t="s">
        <v>150</v>
      </c>
    </row>
    <row r="67" spans="1:21" s="1" customFormat="1" x14ac:dyDescent="0.2">
      <c r="A67" s="13" t="s">
        <v>192</v>
      </c>
      <c r="B67" s="11" t="s">
        <v>193</v>
      </c>
      <c r="C67" s="1" t="s">
        <v>500</v>
      </c>
      <c r="D67" s="25">
        <v>8441</v>
      </c>
      <c r="E67" s="1">
        <f>(D67-80848.8)^2</f>
        <v>5242889500.8400002</v>
      </c>
      <c r="F67" s="22">
        <v>45407</v>
      </c>
      <c r="G67" s="96" t="s">
        <v>571</v>
      </c>
      <c r="H67" s="28">
        <v>0.42083333333333334</v>
      </c>
      <c r="I67" s="1" t="s">
        <v>34</v>
      </c>
      <c r="J67" s="11">
        <v>26</v>
      </c>
      <c r="K67" s="1">
        <v>5</v>
      </c>
      <c r="L67" s="1">
        <v>0</v>
      </c>
      <c r="M67" s="98">
        <f>(J67+K67+L67)/D67*100</f>
        <v>0.36725506456580975</v>
      </c>
      <c r="N67" s="11" t="s">
        <v>25</v>
      </c>
      <c r="O67" s="1" t="s">
        <v>26</v>
      </c>
      <c r="P67" s="1" t="s">
        <v>27</v>
      </c>
      <c r="Q67" s="11" t="s">
        <v>77</v>
      </c>
      <c r="R67" s="1" t="s">
        <v>29</v>
      </c>
      <c r="S67" s="11" t="s">
        <v>150</v>
      </c>
      <c r="T67" s="30" t="s">
        <v>150</v>
      </c>
    </row>
    <row r="68" spans="1:21" s="1" customFormat="1" x14ac:dyDescent="0.2">
      <c r="A68" s="13" t="s">
        <v>296</v>
      </c>
      <c r="B68" s="11" t="s">
        <v>297</v>
      </c>
      <c r="C68" s="1" t="s">
        <v>500</v>
      </c>
      <c r="D68" s="25">
        <v>1974</v>
      </c>
      <c r="E68" s="1">
        <f>(D68-80848.8)^2</f>
        <v>6221234075.0400009</v>
      </c>
      <c r="F68" s="22">
        <v>45408</v>
      </c>
      <c r="G68" s="96" t="s">
        <v>571</v>
      </c>
      <c r="H68" s="28">
        <v>0.3840277777777778</v>
      </c>
      <c r="I68" s="1" t="s">
        <v>503</v>
      </c>
      <c r="J68" s="11">
        <v>6</v>
      </c>
      <c r="K68" s="1">
        <v>1</v>
      </c>
      <c r="L68" s="1">
        <v>0</v>
      </c>
      <c r="M68" s="98">
        <f>(J68+K68+L68)/D68*100</f>
        <v>0.3546099290780142</v>
      </c>
      <c r="N68" s="11" t="s">
        <v>25</v>
      </c>
      <c r="O68" s="1" t="s">
        <v>26</v>
      </c>
      <c r="P68" s="1" t="s">
        <v>27</v>
      </c>
      <c r="Q68" s="11" t="s">
        <v>77</v>
      </c>
      <c r="R68" s="1" t="s">
        <v>29</v>
      </c>
      <c r="S68" s="11" t="s">
        <v>150</v>
      </c>
      <c r="T68" s="30" t="s">
        <v>150</v>
      </c>
    </row>
    <row r="69" spans="1:21" s="1" customFormat="1" x14ac:dyDescent="0.2">
      <c r="A69" s="13" t="s">
        <v>394</v>
      </c>
      <c r="B69" s="11" t="s">
        <v>395</v>
      </c>
      <c r="C69" s="1" t="s">
        <v>500</v>
      </c>
      <c r="D69" s="25">
        <v>1148</v>
      </c>
      <c r="E69" s="1">
        <f>(D69-80848.8)^2</f>
        <v>6352217520.6400003</v>
      </c>
      <c r="F69" s="22">
        <v>45409</v>
      </c>
      <c r="G69" s="96" t="s">
        <v>572</v>
      </c>
      <c r="H69" s="28">
        <v>0.68194444444444446</v>
      </c>
      <c r="I69" s="1" t="s">
        <v>6</v>
      </c>
      <c r="J69" s="11">
        <v>3</v>
      </c>
      <c r="K69" s="1">
        <v>1</v>
      </c>
      <c r="L69" s="1">
        <v>0</v>
      </c>
      <c r="M69" s="98">
        <f>(J69+K69+L69)/D69*100</f>
        <v>0.34843205574912894</v>
      </c>
      <c r="N69" s="11" t="s">
        <v>25</v>
      </c>
      <c r="O69" s="1" t="s">
        <v>26</v>
      </c>
      <c r="P69" s="1" t="s">
        <v>27</v>
      </c>
      <c r="Q69" s="11" t="s">
        <v>77</v>
      </c>
      <c r="R69" s="1" t="s">
        <v>29</v>
      </c>
      <c r="S69" s="11" t="s">
        <v>150</v>
      </c>
      <c r="T69" s="30" t="s">
        <v>150</v>
      </c>
    </row>
    <row r="70" spans="1:21" s="1" customFormat="1" ht="14" x14ac:dyDescent="0.2">
      <c r="A70" s="4" t="s">
        <v>465</v>
      </c>
      <c r="B70" s="11" t="s">
        <v>466</v>
      </c>
      <c r="C70" s="1" t="s">
        <v>500</v>
      </c>
      <c r="D70" s="25">
        <v>16400</v>
      </c>
      <c r="E70" s="1">
        <f>(D70-80848.8)^2</f>
        <v>4153647821.4400005</v>
      </c>
      <c r="F70" s="22">
        <v>45410</v>
      </c>
      <c r="G70" s="96" t="s">
        <v>573</v>
      </c>
      <c r="H70" s="28">
        <v>0.80625000000000002</v>
      </c>
      <c r="I70" s="1" t="s">
        <v>503</v>
      </c>
      <c r="J70" s="11">
        <v>28</v>
      </c>
      <c r="K70" s="1">
        <v>13</v>
      </c>
      <c r="L70" s="1">
        <v>14</v>
      </c>
      <c r="M70" s="98">
        <f>(J70+K70+L70)/D70*100</f>
        <v>0.33536585365853661</v>
      </c>
      <c r="N70" s="11" t="s">
        <v>25</v>
      </c>
      <c r="O70" s="1" t="s">
        <v>52</v>
      </c>
      <c r="P70" s="1" t="s">
        <v>27</v>
      </c>
      <c r="Q70" s="11" t="s">
        <v>77</v>
      </c>
      <c r="R70" s="1" t="s">
        <v>149</v>
      </c>
      <c r="S70" s="11" t="s">
        <v>150</v>
      </c>
      <c r="T70" s="30" t="s">
        <v>150</v>
      </c>
    </row>
    <row r="71" spans="1:21" s="1" customFormat="1" ht="14" x14ac:dyDescent="0.2">
      <c r="A71" s="4" t="s">
        <v>398</v>
      </c>
      <c r="B71" s="11" t="s">
        <v>399</v>
      </c>
      <c r="C71" s="1" t="s">
        <v>500</v>
      </c>
      <c r="D71" s="25">
        <v>302</v>
      </c>
      <c r="E71" s="1">
        <f>(D71-80848.8)^2</f>
        <v>6487786990.2400007</v>
      </c>
      <c r="F71" s="22">
        <v>45409</v>
      </c>
      <c r="G71" s="96" t="s">
        <v>572</v>
      </c>
      <c r="H71" s="28">
        <v>0.72847222222222219</v>
      </c>
      <c r="I71" s="1" t="s">
        <v>503</v>
      </c>
      <c r="J71" s="11">
        <v>0</v>
      </c>
      <c r="K71" s="1">
        <v>0</v>
      </c>
      <c r="L71" s="1">
        <v>1</v>
      </c>
      <c r="M71" s="98">
        <f>(J71+K71+L71)/D71*100</f>
        <v>0.33112582781456956</v>
      </c>
      <c r="N71" s="11" t="s">
        <v>25</v>
      </c>
      <c r="O71" s="1" t="s">
        <v>26</v>
      </c>
      <c r="P71" s="1" t="s">
        <v>517</v>
      </c>
      <c r="Q71" s="11" t="s">
        <v>77</v>
      </c>
      <c r="R71" s="1" t="s">
        <v>97</v>
      </c>
      <c r="S71" s="11" t="s">
        <v>25</v>
      </c>
      <c r="T71" s="30" t="s">
        <v>99</v>
      </c>
    </row>
    <row r="72" spans="1:21" s="1" customFormat="1" x14ac:dyDescent="0.2">
      <c r="A72" s="13" t="s">
        <v>217</v>
      </c>
      <c r="B72" s="11" t="s">
        <v>218</v>
      </c>
      <c r="C72" s="1" t="s">
        <v>500</v>
      </c>
      <c r="D72" s="25">
        <v>1932</v>
      </c>
      <c r="E72" s="1">
        <f>(D72-80848.8)^2</f>
        <v>6227861322.2400007</v>
      </c>
      <c r="F72" s="22">
        <v>45407</v>
      </c>
      <c r="G72" s="96" t="s">
        <v>571</v>
      </c>
      <c r="H72" s="28">
        <v>0.49375000000000002</v>
      </c>
      <c r="I72" s="1" t="s">
        <v>34</v>
      </c>
      <c r="J72" s="11">
        <v>4</v>
      </c>
      <c r="K72" s="1">
        <v>2</v>
      </c>
      <c r="L72" s="1">
        <v>0</v>
      </c>
      <c r="M72" s="98">
        <f>(J72+K72+L72)/D72*100</f>
        <v>0.3105590062111801</v>
      </c>
      <c r="N72" s="11" t="s">
        <v>25</v>
      </c>
      <c r="O72" s="1" t="s">
        <v>26</v>
      </c>
      <c r="P72" s="1" t="s">
        <v>27</v>
      </c>
      <c r="Q72" s="11" t="s">
        <v>77</v>
      </c>
      <c r="R72" s="1" t="s">
        <v>29</v>
      </c>
      <c r="S72" s="11" t="s">
        <v>150</v>
      </c>
      <c r="T72" s="30" t="s">
        <v>150</v>
      </c>
    </row>
    <row r="73" spans="1:21" s="1" customFormat="1" x14ac:dyDescent="0.2">
      <c r="A73" s="13" t="s">
        <v>253</v>
      </c>
      <c r="B73" s="11" t="s">
        <v>254</v>
      </c>
      <c r="C73" s="1" t="s">
        <v>500</v>
      </c>
      <c r="D73" s="25">
        <v>352</v>
      </c>
      <c r="E73" s="1">
        <f>(D73-80848.8)^2</f>
        <v>6479734810.2400007</v>
      </c>
      <c r="F73" s="22">
        <v>45407</v>
      </c>
      <c r="G73" s="96" t="s">
        <v>572</v>
      </c>
      <c r="H73" s="28">
        <v>0.69722222222222219</v>
      </c>
      <c r="I73" s="1" t="s">
        <v>503</v>
      </c>
      <c r="J73" s="11">
        <v>0</v>
      </c>
      <c r="K73" s="1">
        <v>0</v>
      </c>
      <c r="L73" s="1">
        <v>1</v>
      </c>
      <c r="M73" s="98">
        <f>(J73+K73+L73)/D73*100</f>
        <v>0.28409090909090912</v>
      </c>
      <c r="N73" s="11" t="s">
        <v>52</v>
      </c>
      <c r="O73" s="1" t="s">
        <v>52</v>
      </c>
      <c r="P73" s="1" t="s">
        <v>27</v>
      </c>
      <c r="Q73" s="11" t="s">
        <v>77</v>
      </c>
      <c r="R73" s="1" t="s">
        <v>97</v>
      </c>
      <c r="S73" s="11" t="s">
        <v>255</v>
      </c>
      <c r="T73" s="30" t="s">
        <v>99</v>
      </c>
    </row>
    <row r="74" spans="1:21" s="1" customFormat="1" x14ac:dyDescent="0.2">
      <c r="A74" s="13" t="s">
        <v>175</v>
      </c>
      <c r="B74" s="11" t="s">
        <v>176</v>
      </c>
      <c r="C74" s="1" t="s">
        <v>500</v>
      </c>
      <c r="D74" s="25">
        <v>402</v>
      </c>
      <c r="E74" s="1">
        <f>(D74-80848.8)^2</f>
        <v>6471687630.2400007</v>
      </c>
      <c r="F74" s="22">
        <v>45407</v>
      </c>
      <c r="G74" s="96" t="s">
        <v>576</v>
      </c>
      <c r="H74" s="28">
        <v>0.28611111111111109</v>
      </c>
      <c r="I74" s="1" t="s">
        <v>503</v>
      </c>
      <c r="J74" s="11">
        <v>1</v>
      </c>
      <c r="K74" s="1">
        <v>0</v>
      </c>
      <c r="L74" s="1">
        <v>0</v>
      </c>
      <c r="M74" s="98">
        <f>(J74+K74+L74)/D74*100</f>
        <v>0.24875621890547264</v>
      </c>
      <c r="N74" s="11" t="s">
        <v>25</v>
      </c>
      <c r="O74" s="1" t="s">
        <v>52</v>
      </c>
      <c r="P74" s="1" t="s">
        <v>27</v>
      </c>
      <c r="Q74" s="11" t="s">
        <v>77</v>
      </c>
      <c r="R74" s="1" t="s">
        <v>97</v>
      </c>
      <c r="S74" s="11" t="s">
        <v>25</v>
      </c>
      <c r="T74" s="30" t="s">
        <v>99</v>
      </c>
    </row>
    <row r="75" spans="1:21" s="1" customFormat="1" x14ac:dyDescent="0.2">
      <c r="A75" s="13" t="s">
        <v>273</v>
      </c>
      <c r="B75" s="11" t="s">
        <v>274</v>
      </c>
      <c r="C75" s="1" t="s">
        <v>500</v>
      </c>
      <c r="D75" s="25">
        <v>437</v>
      </c>
      <c r="E75" s="1">
        <f>(D75-80848.8)^2</f>
        <v>6466057579.2400007</v>
      </c>
      <c r="F75" s="22">
        <v>45407</v>
      </c>
      <c r="G75" s="96" t="s">
        <v>573</v>
      </c>
      <c r="H75" s="28">
        <v>0.81388888888888888</v>
      </c>
      <c r="I75" s="1" t="s">
        <v>34</v>
      </c>
      <c r="J75" s="11">
        <v>1</v>
      </c>
      <c r="K75" s="1">
        <v>0</v>
      </c>
      <c r="L75" s="1">
        <v>0</v>
      </c>
      <c r="M75" s="98">
        <f>(J75+K75+L75)/D75*100</f>
        <v>0.2288329519450801</v>
      </c>
      <c r="N75" s="11" t="s">
        <v>25</v>
      </c>
      <c r="O75" s="1" t="s">
        <v>80</v>
      </c>
      <c r="P75" s="1" t="s">
        <v>27</v>
      </c>
      <c r="Q75" s="11" t="s">
        <v>77</v>
      </c>
      <c r="R75" s="1" t="s">
        <v>29</v>
      </c>
      <c r="S75" s="11" t="s">
        <v>150</v>
      </c>
      <c r="T75" s="30" t="s">
        <v>150</v>
      </c>
    </row>
    <row r="76" spans="1:21" s="1" customFormat="1" x14ac:dyDescent="0.2">
      <c r="A76" s="13" t="s">
        <v>303</v>
      </c>
      <c r="B76" s="11" t="s">
        <v>274</v>
      </c>
      <c r="C76" s="1" t="s">
        <v>500</v>
      </c>
      <c r="D76" s="25">
        <v>437</v>
      </c>
      <c r="E76" s="1">
        <f>(D76-80848.8)^2</f>
        <v>6466057579.2400007</v>
      </c>
      <c r="F76" s="22">
        <v>45408</v>
      </c>
      <c r="G76" s="96" t="s">
        <v>571</v>
      </c>
      <c r="H76" s="28">
        <v>0.40555555555555556</v>
      </c>
      <c r="I76" s="1" t="s">
        <v>503</v>
      </c>
      <c r="J76" s="11">
        <v>1</v>
      </c>
      <c r="K76" s="1">
        <v>0</v>
      </c>
      <c r="L76" s="1">
        <v>0</v>
      </c>
      <c r="M76" s="98">
        <f>(J76+K76+L76)/D76*100</f>
        <v>0.2288329519450801</v>
      </c>
      <c r="N76" s="11" t="s">
        <v>25</v>
      </c>
      <c r="O76" s="1" t="s">
        <v>26</v>
      </c>
      <c r="P76" s="1" t="s">
        <v>27</v>
      </c>
      <c r="Q76" s="11" t="s">
        <v>77</v>
      </c>
      <c r="R76" s="1" t="s">
        <v>29</v>
      </c>
      <c r="S76" s="11" t="s">
        <v>150</v>
      </c>
      <c r="T76" s="30" t="s">
        <v>150</v>
      </c>
    </row>
    <row r="77" spans="1:21" s="1" customFormat="1" ht="14" x14ac:dyDescent="0.2">
      <c r="A77" s="4" t="s">
        <v>477</v>
      </c>
      <c r="B77" s="11" t="s">
        <v>478</v>
      </c>
      <c r="C77" s="1" t="s">
        <v>500</v>
      </c>
      <c r="D77" s="25">
        <v>1037</v>
      </c>
      <c r="E77" s="1">
        <f>(D77-80848.8)^2</f>
        <v>6369923419.2400007</v>
      </c>
      <c r="F77" s="22">
        <v>45410</v>
      </c>
      <c r="G77" s="96" t="s">
        <v>574</v>
      </c>
      <c r="H77" s="28">
        <v>0.90486111111111112</v>
      </c>
      <c r="I77" s="1" t="s">
        <v>479</v>
      </c>
      <c r="J77" s="11">
        <v>2</v>
      </c>
      <c r="K77" s="1">
        <v>0</v>
      </c>
      <c r="L77" s="1">
        <v>0</v>
      </c>
      <c r="M77" s="98">
        <f>(J77+K77+L77)/D77*100</f>
        <v>0.19286403085824494</v>
      </c>
      <c r="N77" s="11" t="s">
        <v>25</v>
      </c>
      <c r="O77" s="1" t="s">
        <v>26</v>
      </c>
      <c r="P77" s="1" t="s">
        <v>27</v>
      </c>
      <c r="Q77" s="11" t="s">
        <v>77</v>
      </c>
      <c r="R77" s="1" t="s">
        <v>29</v>
      </c>
      <c r="S77" s="11" t="s">
        <v>150</v>
      </c>
      <c r="T77" s="30" t="s">
        <v>150</v>
      </c>
    </row>
    <row r="78" spans="1:21" s="1" customFormat="1" x14ac:dyDescent="0.2">
      <c r="A78" s="13" t="s">
        <v>208</v>
      </c>
      <c r="B78" s="11" t="s">
        <v>209</v>
      </c>
      <c r="C78" s="1" t="s">
        <v>500</v>
      </c>
      <c r="D78" s="25">
        <v>599</v>
      </c>
      <c r="E78" s="1">
        <f>(D78-80848.8)^2</f>
        <v>6440030400.0400009</v>
      </c>
      <c r="F78" s="22">
        <v>45407</v>
      </c>
      <c r="G78" s="96" t="s">
        <v>571</v>
      </c>
      <c r="H78" s="28">
        <v>0.46736111111111112</v>
      </c>
      <c r="I78" s="1" t="s">
        <v>503</v>
      </c>
      <c r="J78" s="11">
        <v>0</v>
      </c>
      <c r="K78" s="1">
        <v>0</v>
      </c>
      <c r="L78" s="1">
        <v>1</v>
      </c>
      <c r="M78" s="98">
        <f>(J78+K78+L78)/D78*100</f>
        <v>0.1669449081803005</v>
      </c>
      <c r="N78" s="11" t="s">
        <v>25</v>
      </c>
      <c r="O78" s="1" t="s">
        <v>52</v>
      </c>
      <c r="P78" s="1" t="s">
        <v>27</v>
      </c>
      <c r="Q78" s="11" t="s">
        <v>77</v>
      </c>
      <c r="R78" s="1" t="s">
        <v>149</v>
      </c>
      <c r="S78" s="11" t="s">
        <v>150</v>
      </c>
      <c r="T78" s="30" t="s">
        <v>150</v>
      </c>
    </row>
    <row r="79" spans="1:21" s="1" customFormat="1" x14ac:dyDescent="0.2">
      <c r="A79" s="13" t="s">
        <v>384</v>
      </c>
      <c r="B79" s="11" t="s">
        <v>385</v>
      </c>
      <c r="C79" s="1" t="s">
        <v>500</v>
      </c>
      <c r="D79" s="25">
        <v>635</v>
      </c>
      <c r="E79" s="1">
        <f>(D79-80848.8)^2</f>
        <v>6434253710.4400005</v>
      </c>
      <c r="F79" s="22">
        <v>45409</v>
      </c>
      <c r="G79" s="96" t="s">
        <v>571</v>
      </c>
      <c r="H79" s="28">
        <v>0.56736111111111109</v>
      </c>
      <c r="I79" s="1" t="s">
        <v>503</v>
      </c>
      <c r="J79" s="11">
        <v>0</v>
      </c>
      <c r="K79" s="1">
        <v>0</v>
      </c>
      <c r="L79" s="1">
        <v>1</v>
      </c>
      <c r="M79" s="98">
        <f>(J79+K79+L79)/D79*100</f>
        <v>0.15748031496062992</v>
      </c>
      <c r="N79" s="11" t="s">
        <v>25</v>
      </c>
      <c r="O79" s="1" t="s">
        <v>26</v>
      </c>
      <c r="P79" s="1" t="s">
        <v>27</v>
      </c>
      <c r="Q79" s="11" t="s">
        <v>77</v>
      </c>
      <c r="R79" s="1" t="s">
        <v>29</v>
      </c>
      <c r="S79" s="11" t="s">
        <v>150</v>
      </c>
      <c r="T79" s="30" t="s">
        <v>150</v>
      </c>
    </row>
    <row r="80" spans="1:21" s="1" customFormat="1" x14ac:dyDescent="0.2">
      <c r="A80" s="13" t="s">
        <v>75</v>
      </c>
      <c r="B80" s="11" t="s">
        <v>76</v>
      </c>
      <c r="C80" s="1" t="s">
        <v>500</v>
      </c>
      <c r="D80" s="25">
        <v>1313</v>
      </c>
      <c r="E80" s="1">
        <f>(D80-80848.8)^2</f>
        <v>6325943481.6400003</v>
      </c>
      <c r="F80" s="22">
        <v>45406</v>
      </c>
      <c r="G80" s="96" t="s">
        <v>571</v>
      </c>
      <c r="H80" s="28">
        <v>0.55347222222222225</v>
      </c>
      <c r="I80" s="1" t="s">
        <v>503</v>
      </c>
      <c r="J80" s="11">
        <v>1</v>
      </c>
      <c r="K80" s="1">
        <v>0</v>
      </c>
      <c r="L80" s="1">
        <v>1</v>
      </c>
      <c r="M80" s="98">
        <f>(J80+K80+L80)/D80*100</f>
        <v>0.15232292460015232</v>
      </c>
      <c r="N80" s="11" t="s">
        <v>25</v>
      </c>
      <c r="O80" s="1" t="s">
        <v>52</v>
      </c>
      <c r="P80" s="1" t="s">
        <v>27</v>
      </c>
      <c r="Q80" s="11" t="s">
        <v>77</v>
      </c>
      <c r="R80" s="1" t="s">
        <v>29</v>
      </c>
      <c r="S80" s="11" t="s">
        <v>150</v>
      </c>
      <c r="T80" s="30" t="s">
        <v>150</v>
      </c>
    </row>
    <row r="81" spans="1:21" s="1" customFormat="1" x14ac:dyDescent="0.2">
      <c r="A81" s="13" t="s">
        <v>380</v>
      </c>
      <c r="B81" s="11" t="s">
        <v>381</v>
      </c>
      <c r="C81" s="1" t="s">
        <v>500</v>
      </c>
      <c r="D81" s="25">
        <v>1693</v>
      </c>
      <c r="E81" s="1">
        <f>(D81-80848.8)^2</f>
        <v>6265640673.6400003</v>
      </c>
      <c r="F81" s="22">
        <v>45409</v>
      </c>
      <c r="G81" s="96" t="s">
        <v>571</v>
      </c>
      <c r="H81" s="28">
        <v>0.51944444444444449</v>
      </c>
      <c r="I81" s="1" t="s">
        <v>503</v>
      </c>
      <c r="J81" s="11">
        <v>2</v>
      </c>
      <c r="K81" s="1">
        <v>0</v>
      </c>
      <c r="L81" s="1">
        <v>0</v>
      </c>
      <c r="M81" s="98">
        <f>(J81+K81+L81)/D81*100</f>
        <v>0.11813349084465447</v>
      </c>
      <c r="N81" s="11" t="s">
        <v>25</v>
      </c>
      <c r="O81" s="1" t="s">
        <v>26</v>
      </c>
      <c r="P81" s="1" t="s">
        <v>27</v>
      </c>
      <c r="Q81" s="11" t="s">
        <v>77</v>
      </c>
      <c r="R81" s="1" t="s">
        <v>29</v>
      </c>
      <c r="S81" s="11" t="s">
        <v>150</v>
      </c>
      <c r="T81" s="30" t="s">
        <v>150</v>
      </c>
    </row>
    <row r="82" spans="1:21" s="1" customFormat="1" x14ac:dyDescent="0.2">
      <c r="A82" s="13" t="s">
        <v>263</v>
      </c>
      <c r="B82" s="11" t="s">
        <v>264</v>
      </c>
      <c r="C82" s="1" t="s">
        <v>500</v>
      </c>
      <c r="D82" s="25">
        <v>851</v>
      </c>
      <c r="E82" s="1">
        <f>(D82-80848.8)^2</f>
        <v>6399648004.8400002</v>
      </c>
      <c r="F82" s="22">
        <v>45407</v>
      </c>
      <c r="G82" s="96" t="s">
        <v>573</v>
      </c>
      <c r="H82" s="29">
        <v>0.76111111111111107</v>
      </c>
      <c r="I82" s="1" t="s">
        <v>34</v>
      </c>
      <c r="J82" s="11">
        <v>0</v>
      </c>
      <c r="K82" s="1">
        <v>0</v>
      </c>
      <c r="L82" s="1">
        <v>1</v>
      </c>
      <c r="M82" s="98">
        <f>(J82+K82+L82)/D82*100</f>
        <v>0.11750881316098707</v>
      </c>
      <c r="N82" s="11" t="s">
        <v>25</v>
      </c>
      <c r="O82" s="1" t="s">
        <v>80</v>
      </c>
      <c r="P82" s="1" t="s">
        <v>27</v>
      </c>
      <c r="Q82" s="11" t="s">
        <v>77</v>
      </c>
      <c r="R82" s="17" t="s">
        <v>97</v>
      </c>
      <c r="S82" s="11" t="s">
        <v>25</v>
      </c>
      <c r="T82" s="30" t="s">
        <v>99</v>
      </c>
    </row>
    <row r="83" spans="1:21" s="1" customFormat="1" x14ac:dyDescent="0.2">
      <c r="A83" s="13" t="s">
        <v>219</v>
      </c>
      <c r="B83" s="11" t="s">
        <v>220</v>
      </c>
      <c r="C83" s="1" t="s">
        <v>500</v>
      </c>
      <c r="D83" s="25">
        <v>961</v>
      </c>
      <c r="E83" s="1">
        <f>(D83-80848.8)^2</f>
        <v>6382060588.8400002</v>
      </c>
      <c r="F83" s="22">
        <v>45407</v>
      </c>
      <c r="G83" s="96" t="s">
        <v>571</v>
      </c>
      <c r="H83" s="28">
        <v>0.49444444444444446</v>
      </c>
      <c r="I83" s="1" t="s">
        <v>503</v>
      </c>
      <c r="J83" s="11">
        <v>0</v>
      </c>
      <c r="K83" s="1">
        <v>0</v>
      </c>
      <c r="L83" s="1">
        <v>1</v>
      </c>
      <c r="M83" s="98">
        <f>(J83+K83+L83)/D83*100</f>
        <v>0.10405827263267431</v>
      </c>
      <c r="N83" s="11" t="s">
        <v>25</v>
      </c>
      <c r="O83" s="1" t="s">
        <v>80</v>
      </c>
      <c r="P83" s="1" t="s">
        <v>27</v>
      </c>
      <c r="Q83" s="11" t="s">
        <v>77</v>
      </c>
      <c r="R83" s="1" t="s">
        <v>97</v>
      </c>
      <c r="S83" s="11" t="s">
        <v>221</v>
      </c>
      <c r="T83" s="30" t="s">
        <v>99</v>
      </c>
    </row>
    <row r="84" spans="1:21" s="1" customFormat="1" x14ac:dyDescent="0.2">
      <c r="A84" s="13" t="s">
        <v>355</v>
      </c>
      <c r="B84" s="11" t="s">
        <v>356</v>
      </c>
      <c r="C84" s="1" t="s">
        <v>500</v>
      </c>
      <c r="D84" s="25">
        <v>1111</v>
      </c>
      <c r="E84" s="1">
        <f>(D84-80848.8)^2</f>
        <v>6358116748.8400002</v>
      </c>
      <c r="F84" s="22">
        <v>45409</v>
      </c>
      <c r="G84" s="96" t="s">
        <v>576</v>
      </c>
      <c r="H84" s="28">
        <v>0.18055555555555555</v>
      </c>
      <c r="I84" s="1" t="s">
        <v>501</v>
      </c>
      <c r="J84" s="11">
        <v>1</v>
      </c>
      <c r="K84" s="1">
        <v>0</v>
      </c>
      <c r="L84" s="1">
        <v>0</v>
      </c>
      <c r="M84" s="98">
        <f>(J84+K84+L84)/D84*100</f>
        <v>9.0009000900090008E-2</v>
      </c>
      <c r="N84" s="11" t="s">
        <v>25</v>
      </c>
      <c r="O84" s="1" t="s">
        <v>26</v>
      </c>
      <c r="P84" s="1" t="s">
        <v>27</v>
      </c>
      <c r="Q84" s="11" t="s">
        <v>77</v>
      </c>
      <c r="R84" s="1" t="s">
        <v>29</v>
      </c>
      <c r="S84" s="11" t="s">
        <v>150</v>
      </c>
      <c r="T84" s="30" t="s">
        <v>150</v>
      </c>
    </row>
    <row r="85" spans="1:21" s="1" customFormat="1" x14ac:dyDescent="0.2">
      <c r="A85" s="13" t="s">
        <v>281</v>
      </c>
      <c r="B85" s="11" t="s">
        <v>282</v>
      </c>
      <c r="C85" s="1" t="s">
        <v>500</v>
      </c>
      <c r="D85" s="25">
        <v>2518</v>
      </c>
      <c r="E85" s="1">
        <f>(D85-80848.8)^2</f>
        <v>6135714228.6400003</v>
      </c>
      <c r="F85" s="22">
        <v>45407</v>
      </c>
      <c r="G85" s="96" t="s">
        <v>574</v>
      </c>
      <c r="H85" s="28">
        <v>0.92569444444444449</v>
      </c>
      <c r="I85" s="1" t="s">
        <v>503</v>
      </c>
      <c r="J85" s="11">
        <v>2</v>
      </c>
      <c r="K85" s="1">
        <v>0</v>
      </c>
      <c r="L85" s="1">
        <v>0</v>
      </c>
      <c r="M85" s="98">
        <f>(J85+K85+L85)/D85*100</f>
        <v>7.9428117553613981E-2</v>
      </c>
      <c r="N85" s="11" t="s">
        <v>25</v>
      </c>
      <c r="O85" s="1" t="s">
        <v>52</v>
      </c>
      <c r="P85" s="1" t="s">
        <v>27</v>
      </c>
      <c r="Q85" s="11" t="s">
        <v>77</v>
      </c>
      <c r="R85" s="1" t="s">
        <v>29</v>
      </c>
      <c r="S85" s="11" t="s">
        <v>150</v>
      </c>
      <c r="T85" s="30" t="s">
        <v>150</v>
      </c>
    </row>
    <row r="86" spans="1:21" s="1" customFormat="1" ht="14" x14ac:dyDescent="0.2">
      <c r="A86" s="4" t="s">
        <v>419</v>
      </c>
      <c r="B86" s="11" t="s">
        <v>420</v>
      </c>
      <c r="C86" s="1" t="s">
        <v>500</v>
      </c>
      <c r="D86" s="25">
        <v>1356</v>
      </c>
      <c r="E86" s="1">
        <f>(D86-80848.8)^2</f>
        <v>6319105251.8400002</v>
      </c>
      <c r="F86" s="22">
        <v>45410</v>
      </c>
      <c r="G86" s="96" t="s">
        <v>571</v>
      </c>
      <c r="H86" s="28">
        <v>0.38263888888888886</v>
      </c>
      <c r="I86" s="1" t="s">
        <v>503</v>
      </c>
      <c r="J86" s="11">
        <v>0</v>
      </c>
      <c r="K86" s="1">
        <v>0</v>
      </c>
      <c r="L86" s="1">
        <v>1</v>
      </c>
      <c r="M86" s="98">
        <f>(J86+K86+L86)/D86*100</f>
        <v>7.3746312684365781E-2</v>
      </c>
      <c r="N86" s="11" t="s">
        <v>25</v>
      </c>
      <c r="O86" s="1" t="s">
        <v>52</v>
      </c>
      <c r="P86" s="1" t="s">
        <v>27</v>
      </c>
      <c r="Q86" s="11" t="s">
        <v>77</v>
      </c>
      <c r="R86" s="1" t="s">
        <v>149</v>
      </c>
      <c r="S86" s="11" t="s">
        <v>150</v>
      </c>
      <c r="T86" s="30" t="s">
        <v>150</v>
      </c>
    </row>
    <row r="87" spans="1:21" s="1" customFormat="1" x14ac:dyDescent="0.2">
      <c r="A87" s="13" t="s">
        <v>196</v>
      </c>
      <c r="B87" s="11" t="s">
        <v>197</v>
      </c>
      <c r="C87" s="1" t="s">
        <v>500</v>
      </c>
      <c r="D87" s="25">
        <v>19100</v>
      </c>
      <c r="E87" s="1">
        <f>(D87-80848.8)^2</f>
        <v>3812914301.4400005</v>
      </c>
      <c r="F87" s="22">
        <v>45407</v>
      </c>
      <c r="G87" s="96" t="s">
        <v>571</v>
      </c>
      <c r="H87" s="28">
        <v>0.43611111111111112</v>
      </c>
      <c r="I87" s="1" t="s">
        <v>34</v>
      </c>
      <c r="J87" s="11">
        <v>6</v>
      </c>
      <c r="K87" s="1">
        <v>3</v>
      </c>
      <c r="L87" s="1">
        <v>2</v>
      </c>
      <c r="M87" s="98">
        <f>(J87+K87+L87)/D87*100</f>
        <v>5.7591623036649213E-2</v>
      </c>
      <c r="N87" s="11" t="s">
        <v>25</v>
      </c>
      <c r="O87" s="1" t="s">
        <v>52</v>
      </c>
      <c r="P87" s="1" t="s">
        <v>27</v>
      </c>
      <c r="Q87" s="11" t="s">
        <v>77</v>
      </c>
      <c r="R87" s="1" t="s">
        <v>97</v>
      </c>
      <c r="S87" s="11" t="s">
        <v>25</v>
      </c>
      <c r="T87" s="30" t="s">
        <v>99</v>
      </c>
      <c r="U87" s="1" t="s">
        <v>151</v>
      </c>
    </row>
    <row r="88" spans="1:21" s="1" customFormat="1" x14ac:dyDescent="0.2">
      <c r="A88" s="13" t="s">
        <v>82</v>
      </c>
      <c r="B88" s="11" t="s">
        <v>83</v>
      </c>
      <c r="C88" s="1" t="s">
        <v>500</v>
      </c>
      <c r="D88" s="25">
        <v>21000</v>
      </c>
      <c r="E88" s="1">
        <f>(D88-80848.8)^2</f>
        <v>3581878861.4400005</v>
      </c>
      <c r="F88" s="22">
        <v>45406</v>
      </c>
      <c r="G88" s="96" t="s">
        <v>572</v>
      </c>
      <c r="H88" s="28">
        <v>0.61805555555555558</v>
      </c>
      <c r="I88" s="1" t="s">
        <v>501</v>
      </c>
      <c r="J88" s="11">
        <v>9</v>
      </c>
      <c r="K88" s="1">
        <v>1</v>
      </c>
      <c r="L88" s="1">
        <v>2</v>
      </c>
      <c r="M88" s="98">
        <f>(J88+K88+L88)/D88*100</f>
        <v>5.7142857142857148E-2</v>
      </c>
      <c r="N88" s="11" t="s">
        <v>25</v>
      </c>
      <c r="O88" s="1" t="s">
        <v>26</v>
      </c>
      <c r="P88" s="1" t="s">
        <v>27</v>
      </c>
      <c r="Q88" s="11" t="s">
        <v>77</v>
      </c>
      <c r="R88" s="1" t="s">
        <v>29</v>
      </c>
      <c r="S88" s="11" t="s">
        <v>150</v>
      </c>
      <c r="T88" s="30" t="s">
        <v>150</v>
      </c>
    </row>
    <row r="89" spans="1:21" s="1" customFormat="1" x14ac:dyDescent="0.2">
      <c r="A89" s="13" t="s">
        <v>304</v>
      </c>
      <c r="B89" s="11" t="s">
        <v>305</v>
      </c>
      <c r="C89" s="1" t="s">
        <v>500</v>
      </c>
      <c r="D89" s="25">
        <v>1795</v>
      </c>
      <c r="E89" s="1">
        <f>(D89-80848.8)^2</f>
        <v>6249503294.4400005</v>
      </c>
      <c r="F89" s="22">
        <v>45408</v>
      </c>
      <c r="G89" s="96" t="s">
        <v>571</v>
      </c>
      <c r="H89" s="28">
        <v>0.41875000000000001</v>
      </c>
      <c r="I89" s="1" t="s">
        <v>503</v>
      </c>
      <c r="J89" s="11">
        <v>1</v>
      </c>
      <c r="K89" s="1">
        <v>0</v>
      </c>
      <c r="L89" s="1">
        <v>0</v>
      </c>
      <c r="M89" s="98">
        <f>(J89+K89+L89)/D89*100</f>
        <v>5.5710306406685242E-2</v>
      </c>
      <c r="N89" s="11" t="s">
        <v>25</v>
      </c>
      <c r="O89" s="1" t="s">
        <v>26</v>
      </c>
      <c r="P89" s="1" t="s">
        <v>27</v>
      </c>
      <c r="Q89" s="11" t="s">
        <v>77</v>
      </c>
      <c r="R89" s="1" t="s">
        <v>29</v>
      </c>
      <c r="S89" s="11" t="s">
        <v>150</v>
      </c>
      <c r="T89" s="30" t="s">
        <v>150</v>
      </c>
    </row>
    <row r="90" spans="1:21" s="1" customFormat="1" ht="14" x14ac:dyDescent="0.2">
      <c r="A90" s="4" t="s">
        <v>400</v>
      </c>
      <c r="B90" s="11" t="s">
        <v>401</v>
      </c>
      <c r="C90" s="1" t="s">
        <v>500</v>
      </c>
      <c r="D90" s="25">
        <v>22300</v>
      </c>
      <c r="E90" s="1">
        <f>(D90-80848.8)^2</f>
        <v>3427961981.4400005</v>
      </c>
      <c r="F90" s="22">
        <v>45409</v>
      </c>
      <c r="G90" s="96" t="s">
        <v>573</v>
      </c>
      <c r="H90" s="28">
        <v>0.8354166666666667</v>
      </c>
      <c r="I90" s="1" t="s">
        <v>502</v>
      </c>
      <c r="J90" s="11">
        <v>8</v>
      </c>
      <c r="K90" s="1">
        <v>3</v>
      </c>
      <c r="L90" s="1">
        <v>1</v>
      </c>
      <c r="M90" s="98">
        <f>(J90+K90+L90)/D90*100</f>
        <v>5.3811659192825115E-2</v>
      </c>
      <c r="N90" s="11" t="s">
        <v>25</v>
      </c>
      <c r="O90" s="1" t="s">
        <v>26</v>
      </c>
      <c r="P90" s="1" t="s">
        <v>27</v>
      </c>
      <c r="Q90" s="11" t="s">
        <v>77</v>
      </c>
      <c r="R90" s="1" t="s">
        <v>97</v>
      </c>
      <c r="S90" s="11" t="s">
        <v>25</v>
      </c>
      <c r="T90" s="30" t="s">
        <v>99</v>
      </c>
    </row>
    <row r="91" spans="1:21" s="1" customFormat="1" x14ac:dyDescent="0.2">
      <c r="A91" s="13" t="s">
        <v>376</v>
      </c>
      <c r="B91" s="11" t="s">
        <v>377</v>
      </c>
      <c r="C91" s="1" t="s">
        <v>500</v>
      </c>
      <c r="D91" s="25">
        <v>25200</v>
      </c>
      <c r="E91" s="1">
        <f>(D91-80848.8)^2</f>
        <v>3096788941.4400005</v>
      </c>
      <c r="F91" s="22">
        <v>45409</v>
      </c>
      <c r="G91" s="96" t="s">
        <v>571</v>
      </c>
      <c r="H91" s="28">
        <v>0.4465277777777778</v>
      </c>
      <c r="I91" s="1" t="s">
        <v>6</v>
      </c>
      <c r="J91" s="11">
        <v>5</v>
      </c>
      <c r="K91" s="1">
        <v>6</v>
      </c>
      <c r="L91" s="1">
        <v>1</v>
      </c>
      <c r="M91" s="98">
        <f>(J91+K91+L91)/D91*100</f>
        <v>4.7619047619047616E-2</v>
      </c>
      <c r="N91" s="11" t="s">
        <v>25</v>
      </c>
      <c r="O91" s="1" t="s">
        <v>52</v>
      </c>
      <c r="P91" s="1" t="s">
        <v>27</v>
      </c>
      <c r="Q91" s="11" t="s">
        <v>77</v>
      </c>
      <c r="R91" s="1" t="s">
        <v>29</v>
      </c>
      <c r="S91" s="11" t="s">
        <v>150</v>
      </c>
      <c r="T91" s="30" t="s">
        <v>150</v>
      </c>
    </row>
    <row r="92" spans="1:21" s="1" customFormat="1" x14ac:dyDescent="0.2">
      <c r="A92" s="13" t="s">
        <v>295</v>
      </c>
      <c r="B92" s="11" t="s">
        <v>293</v>
      </c>
      <c r="C92" s="1" t="s">
        <v>500</v>
      </c>
      <c r="D92" s="25">
        <v>6855</v>
      </c>
      <c r="E92" s="1">
        <f>(D92-80848.8)^2</f>
        <v>5475082438.4400005</v>
      </c>
      <c r="F92" s="22">
        <v>45408</v>
      </c>
      <c r="G92" s="96" t="s">
        <v>571</v>
      </c>
      <c r="H92" s="28">
        <v>0.35625000000000001</v>
      </c>
      <c r="I92" s="1" t="s">
        <v>503</v>
      </c>
      <c r="J92" s="11">
        <v>3</v>
      </c>
      <c r="K92" s="1">
        <v>0</v>
      </c>
      <c r="L92" s="1">
        <v>0</v>
      </c>
      <c r="M92" s="98">
        <f>(J92+K92+L92)/D92*100</f>
        <v>4.3763676148796497E-2</v>
      </c>
      <c r="N92" s="11" t="s">
        <v>25</v>
      </c>
      <c r="O92" s="1" t="s">
        <v>80</v>
      </c>
      <c r="P92" s="1" t="s">
        <v>27</v>
      </c>
      <c r="Q92" s="11" t="s">
        <v>77</v>
      </c>
      <c r="R92" s="1" t="s">
        <v>29</v>
      </c>
      <c r="S92" s="11" t="s">
        <v>150</v>
      </c>
      <c r="T92" s="30" t="s">
        <v>150</v>
      </c>
    </row>
    <row r="93" spans="1:21" s="1" customFormat="1" ht="14" x14ac:dyDescent="0.2">
      <c r="A93" s="4" t="s">
        <v>438</v>
      </c>
      <c r="B93" s="11" t="s">
        <v>439</v>
      </c>
      <c r="C93" s="1" t="s">
        <v>500</v>
      </c>
      <c r="D93" s="25">
        <v>2317</v>
      </c>
      <c r="E93" s="1">
        <f>(D93-80848.8)^2</f>
        <v>6167243611.2400007</v>
      </c>
      <c r="F93" s="22">
        <v>45410</v>
      </c>
      <c r="G93" s="96" t="s">
        <v>572</v>
      </c>
      <c r="H93" s="28">
        <v>0.5854166666666667</v>
      </c>
      <c r="I93" s="1" t="s">
        <v>503</v>
      </c>
      <c r="J93" s="11">
        <v>1</v>
      </c>
      <c r="K93" s="1">
        <v>0</v>
      </c>
      <c r="L93" s="1">
        <v>0</v>
      </c>
      <c r="M93" s="98">
        <f>(J93+K93+L93)/D93*100</f>
        <v>4.3159257660768238E-2</v>
      </c>
      <c r="N93" s="11" t="s">
        <v>25</v>
      </c>
      <c r="O93" s="1" t="s">
        <v>80</v>
      </c>
      <c r="P93" s="1" t="s">
        <v>27</v>
      </c>
      <c r="Q93" s="11" t="s">
        <v>77</v>
      </c>
      <c r="R93" s="1" t="s">
        <v>97</v>
      </c>
      <c r="S93" s="11" t="s">
        <v>98</v>
      </c>
      <c r="T93" s="30" t="s">
        <v>99</v>
      </c>
    </row>
    <row r="94" spans="1:21" s="1" customFormat="1" x14ac:dyDescent="0.2">
      <c r="A94" s="13" t="s">
        <v>352</v>
      </c>
      <c r="B94" s="11" t="s">
        <v>353</v>
      </c>
      <c r="C94" s="1" t="s">
        <v>500</v>
      </c>
      <c r="D94" s="25">
        <v>16200</v>
      </c>
      <c r="E94" s="1">
        <f>(D94-80848.8)^2</f>
        <v>4179467341.4400005</v>
      </c>
      <c r="F94" s="22">
        <v>45409</v>
      </c>
      <c r="G94" s="96" t="s">
        <v>576</v>
      </c>
      <c r="H94" s="28">
        <v>0.1076388888888889</v>
      </c>
      <c r="I94" s="1" t="s">
        <v>501</v>
      </c>
      <c r="J94" s="11">
        <v>0</v>
      </c>
      <c r="K94" s="1">
        <v>0</v>
      </c>
      <c r="L94" s="1">
        <v>1</v>
      </c>
      <c r="M94" s="98">
        <f>(J94+K94+L94)/D94*100</f>
        <v>6.17283950617284E-3</v>
      </c>
      <c r="N94" s="11" t="s">
        <v>25</v>
      </c>
      <c r="O94" s="1" t="s">
        <v>26</v>
      </c>
      <c r="P94" s="1" t="s">
        <v>27</v>
      </c>
      <c r="Q94" s="11" t="s">
        <v>77</v>
      </c>
      <c r="R94" s="1" t="s">
        <v>29</v>
      </c>
      <c r="S94" s="11" t="s">
        <v>150</v>
      </c>
      <c r="T94" s="30" t="s">
        <v>150</v>
      </c>
    </row>
    <row r="95" spans="1:21" s="1" customFormat="1" x14ac:dyDescent="0.2">
      <c r="A95" s="18" t="s">
        <v>100</v>
      </c>
      <c r="B95" s="11" t="s">
        <v>101</v>
      </c>
      <c r="C95" s="1" t="s">
        <v>500</v>
      </c>
      <c r="D95" s="25">
        <v>7</v>
      </c>
      <c r="E95" s="1">
        <f>(D95-80848.8)^2</f>
        <v>6535396627.2400007</v>
      </c>
      <c r="F95" s="22">
        <v>45406</v>
      </c>
      <c r="G95" s="96" t="s">
        <v>572</v>
      </c>
      <c r="H95" s="28">
        <v>0.77638888888888891</v>
      </c>
      <c r="I95" s="1" t="s">
        <v>503</v>
      </c>
      <c r="J95" s="11">
        <v>0</v>
      </c>
      <c r="K95" s="1">
        <v>0</v>
      </c>
      <c r="L95" s="1">
        <v>0</v>
      </c>
      <c r="M95" s="98">
        <f>(J95+K95+L95)/D95*100</f>
        <v>0</v>
      </c>
      <c r="N95" s="11" t="s">
        <v>25</v>
      </c>
      <c r="O95" s="1" t="s">
        <v>80</v>
      </c>
      <c r="P95" s="1" t="s">
        <v>27</v>
      </c>
      <c r="Q95" s="11" t="s">
        <v>77</v>
      </c>
      <c r="R95" s="1" t="s">
        <v>97</v>
      </c>
      <c r="S95" s="11" t="s">
        <v>102</v>
      </c>
      <c r="T95" s="30" t="s">
        <v>458</v>
      </c>
    </row>
    <row r="96" spans="1:21" s="1" customFormat="1" x14ac:dyDescent="0.2">
      <c r="A96" s="13" t="s">
        <v>112</v>
      </c>
      <c r="B96" s="11" t="s">
        <v>113</v>
      </c>
      <c r="C96" s="1" t="s">
        <v>500</v>
      </c>
      <c r="D96" s="25">
        <v>449</v>
      </c>
      <c r="E96" s="1">
        <f>(D96-80848.8)^2</f>
        <v>6464127840.0400009</v>
      </c>
      <c r="F96" s="22">
        <v>45406</v>
      </c>
      <c r="G96" s="96" t="s">
        <v>573</v>
      </c>
      <c r="H96" s="28">
        <v>0.82499999999999996</v>
      </c>
      <c r="I96" s="1" t="s">
        <v>6</v>
      </c>
      <c r="J96" s="11">
        <v>0</v>
      </c>
      <c r="K96" s="1">
        <v>0</v>
      </c>
      <c r="L96" s="1">
        <v>0</v>
      </c>
      <c r="M96" s="98">
        <f>(J96+K96+L96)/D96*100</f>
        <v>0</v>
      </c>
      <c r="N96" s="11" t="s">
        <v>25</v>
      </c>
      <c r="O96" s="1" t="s">
        <v>80</v>
      </c>
      <c r="P96" s="1" t="s">
        <v>27</v>
      </c>
      <c r="Q96" s="11" t="s">
        <v>77</v>
      </c>
      <c r="R96" s="1" t="s">
        <v>97</v>
      </c>
      <c r="S96" s="11" t="s">
        <v>114</v>
      </c>
      <c r="T96" s="30" t="s">
        <v>99</v>
      </c>
    </row>
    <row r="97" spans="1:21" s="1" customFormat="1" x14ac:dyDescent="0.2">
      <c r="A97" s="13" t="s">
        <v>119</v>
      </c>
      <c r="B97" s="11" t="s">
        <v>120</v>
      </c>
      <c r="C97" s="1" t="s">
        <v>500</v>
      </c>
      <c r="D97" s="25">
        <v>5</v>
      </c>
      <c r="E97" s="1">
        <f>(D97-80848.8)^2</f>
        <v>6535719998.4400005</v>
      </c>
      <c r="F97" s="22">
        <v>45406</v>
      </c>
      <c r="G97" s="96" t="s">
        <v>573</v>
      </c>
      <c r="H97" s="28">
        <v>0.83611111111111114</v>
      </c>
      <c r="I97" s="1" t="s">
        <v>503</v>
      </c>
      <c r="J97" s="11">
        <v>0</v>
      </c>
      <c r="K97" s="1">
        <v>0</v>
      </c>
      <c r="L97" s="1">
        <v>0</v>
      </c>
      <c r="M97" s="98">
        <f>(J97+K97+L97)/D97*100</f>
        <v>0</v>
      </c>
      <c r="N97" s="11" t="s">
        <v>25</v>
      </c>
      <c r="O97" s="1" t="s">
        <v>80</v>
      </c>
      <c r="P97" s="1" t="s">
        <v>27</v>
      </c>
      <c r="Q97" s="11" t="s">
        <v>77</v>
      </c>
      <c r="R97" s="1" t="s">
        <v>97</v>
      </c>
      <c r="S97" s="11" t="s">
        <v>121</v>
      </c>
      <c r="T97" s="30" t="s">
        <v>99</v>
      </c>
      <c r="U97" s="1" t="s">
        <v>122</v>
      </c>
    </row>
    <row r="98" spans="1:21" s="1" customFormat="1" x14ac:dyDescent="0.2">
      <c r="A98" s="13" t="s">
        <v>126</v>
      </c>
      <c r="B98" s="11" t="s">
        <v>127</v>
      </c>
      <c r="C98" s="1" t="s">
        <v>500</v>
      </c>
      <c r="D98" s="25">
        <v>239</v>
      </c>
      <c r="E98" s="1">
        <f>(D98-80848.8)^2</f>
        <v>6497939856.0400009</v>
      </c>
      <c r="F98" s="22">
        <v>45406</v>
      </c>
      <c r="G98" s="96" t="s">
        <v>573</v>
      </c>
      <c r="H98" s="28">
        <v>0.84722222222222221</v>
      </c>
      <c r="I98" s="1" t="s">
        <v>501</v>
      </c>
      <c r="J98" s="11">
        <v>0</v>
      </c>
      <c r="K98" s="1">
        <v>0</v>
      </c>
      <c r="L98" s="1">
        <v>0</v>
      </c>
      <c r="M98" s="98">
        <f>(J98+K98+L98)/D98*100</f>
        <v>0</v>
      </c>
      <c r="N98" s="11" t="s">
        <v>25</v>
      </c>
      <c r="O98" s="1" t="s">
        <v>26</v>
      </c>
      <c r="P98" s="1" t="s">
        <v>27</v>
      </c>
      <c r="Q98" s="11" t="s">
        <v>77</v>
      </c>
      <c r="R98" s="1" t="s">
        <v>29</v>
      </c>
      <c r="S98" s="11" t="s">
        <v>150</v>
      </c>
      <c r="T98" s="30" t="s">
        <v>150</v>
      </c>
      <c r="U98" s="1" t="s">
        <v>128</v>
      </c>
    </row>
    <row r="99" spans="1:21" s="1" customFormat="1" x14ac:dyDescent="0.2">
      <c r="A99" s="13" t="s">
        <v>136</v>
      </c>
      <c r="B99" s="11" t="s">
        <v>137</v>
      </c>
      <c r="C99" s="1" t="s">
        <v>500</v>
      </c>
      <c r="D99" s="25">
        <v>39</v>
      </c>
      <c r="E99" s="1">
        <f>(D99-80848.8)^2</f>
        <v>6530223776.0400009</v>
      </c>
      <c r="F99" s="22">
        <v>45406</v>
      </c>
      <c r="G99" s="96" t="s">
        <v>574</v>
      </c>
      <c r="H99" s="28">
        <v>0.88402777777777775</v>
      </c>
      <c r="I99" s="1" t="s">
        <v>503</v>
      </c>
      <c r="J99" s="11">
        <v>0</v>
      </c>
      <c r="K99" s="1">
        <v>0</v>
      </c>
      <c r="L99" s="1">
        <v>0</v>
      </c>
      <c r="M99" s="98">
        <f>(J99+K99+L99)/D99*100</f>
        <v>0</v>
      </c>
      <c r="N99" s="11" t="s">
        <v>80</v>
      </c>
      <c r="O99" s="1" t="s">
        <v>80</v>
      </c>
      <c r="P99" s="1" t="s">
        <v>27</v>
      </c>
      <c r="Q99" s="11" t="s">
        <v>77</v>
      </c>
      <c r="R99" s="1" t="s">
        <v>97</v>
      </c>
      <c r="S99" s="11" t="s">
        <v>98</v>
      </c>
      <c r="T99" s="31" t="s">
        <v>99</v>
      </c>
    </row>
    <row r="100" spans="1:21" s="1" customFormat="1" x14ac:dyDescent="0.2">
      <c r="A100" s="13" t="s">
        <v>140</v>
      </c>
      <c r="B100" s="11" t="s">
        <v>141</v>
      </c>
      <c r="C100" s="1" t="s">
        <v>500</v>
      </c>
      <c r="D100" s="25">
        <v>597</v>
      </c>
      <c r="E100" s="1">
        <f>(D100-80848.8)^2</f>
        <v>6440351403.2400007</v>
      </c>
      <c r="F100" s="22">
        <v>45406</v>
      </c>
      <c r="G100" s="96" t="s">
        <v>574</v>
      </c>
      <c r="H100" s="28">
        <v>0.89444444444444449</v>
      </c>
      <c r="I100" s="1" t="s">
        <v>503</v>
      </c>
      <c r="J100" s="11">
        <v>0</v>
      </c>
      <c r="K100" s="1">
        <v>0</v>
      </c>
      <c r="L100" s="1">
        <v>0</v>
      </c>
      <c r="M100" s="98">
        <f>(J100+K100+L100)/D100*100</f>
        <v>0</v>
      </c>
      <c r="N100" s="11" t="s">
        <v>80</v>
      </c>
      <c r="O100" s="1" t="s">
        <v>80</v>
      </c>
      <c r="P100" s="1" t="s">
        <v>27</v>
      </c>
      <c r="Q100" s="11" t="s">
        <v>77</v>
      </c>
      <c r="R100" s="1" t="s">
        <v>97</v>
      </c>
      <c r="S100" s="11" t="s">
        <v>98</v>
      </c>
      <c r="T100" s="30" t="s">
        <v>110</v>
      </c>
    </row>
    <row r="101" spans="1:21" s="1" customFormat="1" x14ac:dyDescent="0.2">
      <c r="A101" s="13" t="s">
        <v>147</v>
      </c>
      <c r="B101" s="11" t="s">
        <v>148</v>
      </c>
      <c r="C101" s="1" t="s">
        <v>500</v>
      </c>
      <c r="D101" s="25">
        <v>600</v>
      </c>
      <c r="E101" s="1">
        <f>(D101-80848.8)^2</f>
        <v>6439869901.4400005</v>
      </c>
      <c r="F101" s="22">
        <v>45406</v>
      </c>
      <c r="G101" s="96" t="s">
        <v>574</v>
      </c>
      <c r="H101" s="28">
        <v>0.92291666666666672</v>
      </c>
      <c r="I101" s="1" t="s">
        <v>34</v>
      </c>
      <c r="J101" s="11">
        <v>0</v>
      </c>
      <c r="K101" s="1">
        <v>0</v>
      </c>
      <c r="L101" s="1">
        <v>0</v>
      </c>
      <c r="M101" s="98">
        <f>(J101+K101+L101)/D101*100</f>
        <v>0</v>
      </c>
      <c r="N101" s="11" t="s">
        <v>52</v>
      </c>
      <c r="O101" s="1" t="s">
        <v>52</v>
      </c>
      <c r="P101" s="1" t="s">
        <v>526</v>
      </c>
      <c r="Q101" s="11" t="s">
        <v>77</v>
      </c>
      <c r="R101" s="1" t="s">
        <v>149</v>
      </c>
      <c r="S101" s="11" t="s">
        <v>150</v>
      </c>
      <c r="T101" s="30" t="s">
        <v>150</v>
      </c>
      <c r="U101" s="1" t="s">
        <v>151</v>
      </c>
    </row>
    <row r="102" spans="1:21" s="1" customFormat="1" x14ac:dyDescent="0.2">
      <c r="A102" s="13" t="s">
        <v>152</v>
      </c>
      <c r="B102" s="11" t="s">
        <v>153</v>
      </c>
      <c r="C102" s="1" t="s">
        <v>500</v>
      </c>
      <c r="D102" s="25">
        <v>507</v>
      </c>
      <c r="E102" s="1">
        <f>(D102-80848.8)^2</f>
        <v>6454804827.2400007</v>
      </c>
      <c r="F102" s="22">
        <v>45406</v>
      </c>
      <c r="G102" s="96" t="s">
        <v>574</v>
      </c>
      <c r="H102" s="28">
        <v>0.92708333333333337</v>
      </c>
      <c r="I102" s="1" t="s">
        <v>503</v>
      </c>
      <c r="J102" s="11">
        <v>0</v>
      </c>
      <c r="K102" s="1">
        <v>0</v>
      </c>
      <c r="L102" s="1">
        <v>0</v>
      </c>
      <c r="M102" s="98">
        <f>(J102+K102+L102)/D102*100</f>
        <v>0</v>
      </c>
      <c r="N102" s="11" t="s">
        <v>25</v>
      </c>
      <c r="O102" s="1" t="s">
        <v>52</v>
      </c>
      <c r="P102" s="1" t="s">
        <v>27</v>
      </c>
      <c r="Q102" s="11" t="s">
        <v>77</v>
      </c>
      <c r="R102" s="1" t="s">
        <v>97</v>
      </c>
      <c r="S102" s="11" t="s">
        <v>154</v>
      </c>
      <c r="T102" s="30" t="s">
        <v>99</v>
      </c>
    </row>
    <row r="103" spans="1:21" s="1" customFormat="1" x14ac:dyDescent="0.2">
      <c r="A103" s="13" t="s">
        <v>169</v>
      </c>
      <c r="B103" s="11" t="s">
        <v>170</v>
      </c>
      <c r="C103" s="1" t="s">
        <v>500</v>
      </c>
      <c r="D103" s="25">
        <v>423</v>
      </c>
      <c r="E103" s="1">
        <f>(D103-80848.8)^2</f>
        <v>6468309305.6400003</v>
      </c>
      <c r="F103" s="22">
        <v>45406</v>
      </c>
      <c r="G103" s="96" t="s">
        <v>574</v>
      </c>
      <c r="H103" s="28">
        <v>0.97986111111111107</v>
      </c>
      <c r="I103" s="1" t="s">
        <v>502</v>
      </c>
      <c r="J103" s="11">
        <v>0</v>
      </c>
      <c r="K103" s="1">
        <v>0</v>
      </c>
      <c r="L103" s="1">
        <v>0</v>
      </c>
      <c r="M103" s="98">
        <f>(J103+K103+L103)/D103*100</f>
        <v>0</v>
      </c>
      <c r="N103" s="11" t="s">
        <v>25</v>
      </c>
      <c r="O103" s="1" t="s">
        <v>26</v>
      </c>
      <c r="P103" s="1" t="s">
        <v>27</v>
      </c>
      <c r="Q103" s="11" t="s">
        <v>77</v>
      </c>
      <c r="R103" s="1" t="s">
        <v>29</v>
      </c>
      <c r="S103" s="11" t="s">
        <v>150</v>
      </c>
      <c r="T103" s="30" t="s">
        <v>150</v>
      </c>
    </row>
    <row r="104" spans="1:21" s="1" customFormat="1" x14ac:dyDescent="0.2">
      <c r="A104" s="13" t="s">
        <v>179</v>
      </c>
      <c r="B104" s="11" t="s">
        <v>180</v>
      </c>
      <c r="C104" s="1" t="s">
        <v>500</v>
      </c>
      <c r="D104" s="25">
        <v>59</v>
      </c>
      <c r="E104" s="1">
        <f>(D104-80848.8)^2</f>
        <v>6526991784.0400009</v>
      </c>
      <c r="F104" s="22">
        <v>45407</v>
      </c>
      <c r="G104" s="96" t="s">
        <v>571</v>
      </c>
      <c r="H104" s="28">
        <v>0.3527777777777778</v>
      </c>
      <c r="I104" s="1" t="s">
        <v>502</v>
      </c>
      <c r="J104" s="11">
        <v>0</v>
      </c>
      <c r="K104" s="1">
        <v>0</v>
      </c>
      <c r="L104" s="1">
        <v>0</v>
      </c>
      <c r="M104" s="98">
        <f>(J104+K104+L104)/D104*100</f>
        <v>0</v>
      </c>
      <c r="N104" s="11" t="s">
        <v>25</v>
      </c>
      <c r="O104" s="1" t="s">
        <v>80</v>
      </c>
      <c r="P104" s="1" t="s">
        <v>27</v>
      </c>
      <c r="Q104" s="11" t="s">
        <v>77</v>
      </c>
      <c r="R104" s="1" t="s">
        <v>97</v>
      </c>
      <c r="S104" s="11" t="s">
        <v>98</v>
      </c>
      <c r="T104" s="30" t="s">
        <v>181</v>
      </c>
      <c r="U104" s="1" t="s">
        <v>182</v>
      </c>
    </row>
    <row r="105" spans="1:21" s="1" customFormat="1" x14ac:dyDescent="0.2">
      <c r="A105" s="13" t="s">
        <v>194</v>
      </c>
      <c r="B105" s="11" t="s">
        <v>195</v>
      </c>
      <c r="C105" s="1" t="s">
        <v>500</v>
      </c>
      <c r="D105" s="25">
        <v>3968</v>
      </c>
      <c r="E105" s="1">
        <f>(D105-80848.8)^2</f>
        <v>5910657408.6400003</v>
      </c>
      <c r="F105" s="22">
        <v>45407</v>
      </c>
      <c r="G105" s="96" t="s">
        <v>571</v>
      </c>
      <c r="H105" s="28">
        <v>0.42986111111111114</v>
      </c>
      <c r="I105" s="1" t="s">
        <v>503</v>
      </c>
      <c r="J105" s="11">
        <v>0</v>
      </c>
      <c r="K105" s="1">
        <v>0</v>
      </c>
      <c r="L105" s="1">
        <v>0</v>
      </c>
      <c r="M105" s="98">
        <f>(J105+K105+L105)/D105*100</f>
        <v>0</v>
      </c>
      <c r="N105" s="11" t="s">
        <v>25</v>
      </c>
      <c r="O105" s="1" t="s">
        <v>26</v>
      </c>
      <c r="P105" s="1" t="s">
        <v>27</v>
      </c>
      <c r="Q105" s="11" t="s">
        <v>77</v>
      </c>
      <c r="R105" s="1" t="s">
        <v>97</v>
      </c>
      <c r="S105" s="11" t="s">
        <v>25</v>
      </c>
      <c r="T105" s="30" t="s">
        <v>99</v>
      </c>
    </row>
    <row r="106" spans="1:21" s="1" customFormat="1" x14ac:dyDescent="0.2">
      <c r="A106" s="13" t="s">
        <v>202</v>
      </c>
      <c r="B106" s="11" t="s">
        <v>203</v>
      </c>
      <c r="C106" s="1" t="s">
        <v>500</v>
      </c>
      <c r="D106" s="25">
        <v>118</v>
      </c>
      <c r="E106" s="1">
        <f>(D106-80848.8)^2</f>
        <v>6517462068.6400003</v>
      </c>
      <c r="F106" s="22">
        <v>45407</v>
      </c>
      <c r="G106" s="96" t="s">
        <v>571</v>
      </c>
      <c r="H106" s="28">
        <v>0.44930555555555557</v>
      </c>
      <c r="I106" s="1" t="s">
        <v>34</v>
      </c>
      <c r="J106" s="11">
        <v>0</v>
      </c>
      <c r="K106" s="1">
        <v>0</v>
      </c>
      <c r="L106" s="1">
        <v>0</v>
      </c>
      <c r="M106" s="98">
        <f>(J106+K106+L106)/D106*100</f>
        <v>0</v>
      </c>
      <c r="N106" s="11" t="s">
        <v>25</v>
      </c>
      <c r="O106" s="1" t="s">
        <v>52</v>
      </c>
      <c r="P106" s="1" t="s">
        <v>27</v>
      </c>
      <c r="Q106" s="11" t="s">
        <v>77</v>
      </c>
      <c r="R106" s="1" t="s">
        <v>97</v>
      </c>
      <c r="S106" s="11" t="s">
        <v>25</v>
      </c>
      <c r="T106" s="30" t="s">
        <v>99</v>
      </c>
    </row>
    <row r="107" spans="1:21" s="1" customFormat="1" x14ac:dyDescent="0.2">
      <c r="A107" s="13" t="s">
        <v>204</v>
      </c>
      <c r="B107" s="11" t="s">
        <v>205</v>
      </c>
      <c r="C107" s="1" t="s">
        <v>500</v>
      </c>
      <c r="D107" s="25">
        <v>1083</v>
      </c>
      <c r="E107" s="1">
        <f>(D107-80848.8)^2</f>
        <v>6362582849.6400003</v>
      </c>
      <c r="F107" s="22">
        <v>45407</v>
      </c>
      <c r="G107" s="96" t="s">
        <v>571</v>
      </c>
      <c r="H107" s="28">
        <v>0.45</v>
      </c>
      <c r="I107" s="1" t="s">
        <v>501</v>
      </c>
      <c r="J107" s="11">
        <v>0</v>
      </c>
      <c r="K107" s="1">
        <v>0</v>
      </c>
      <c r="L107" s="1">
        <v>0</v>
      </c>
      <c r="M107" s="98">
        <f>(J107+K107+L107)/D107*100</f>
        <v>0</v>
      </c>
      <c r="N107" s="11" t="s">
        <v>25</v>
      </c>
      <c r="O107" s="1" t="s">
        <v>26</v>
      </c>
      <c r="P107" s="1" t="s">
        <v>27</v>
      </c>
      <c r="Q107" s="11" t="s">
        <v>77</v>
      </c>
      <c r="R107" s="1" t="s">
        <v>29</v>
      </c>
      <c r="S107" s="11" t="s">
        <v>150</v>
      </c>
      <c r="T107" s="30" t="s">
        <v>150</v>
      </c>
    </row>
    <row r="108" spans="1:21" s="1" customFormat="1" x14ac:dyDescent="0.2">
      <c r="A108" s="13" t="s">
        <v>206</v>
      </c>
      <c r="B108" s="11" t="s">
        <v>207</v>
      </c>
      <c r="C108" s="1" t="s">
        <v>500</v>
      </c>
      <c r="D108" s="25">
        <v>444</v>
      </c>
      <c r="E108" s="1">
        <f>(D108-80848.8)^2</f>
        <v>6464931863.0400009</v>
      </c>
      <c r="F108" s="22">
        <v>45407</v>
      </c>
      <c r="G108" s="96" t="s">
        <v>571</v>
      </c>
      <c r="H108" s="28">
        <v>0.46388888888888891</v>
      </c>
      <c r="I108" s="1" t="s">
        <v>501</v>
      </c>
      <c r="J108" s="11">
        <v>0</v>
      </c>
      <c r="K108" s="1">
        <v>0</v>
      </c>
      <c r="L108" s="1">
        <v>0</v>
      </c>
      <c r="M108" s="98">
        <f>(J108+K108+L108)/D108*100</f>
        <v>0</v>
      </c>
      <c r="N108" s="11" t="s">
        <v>25</v>
      </c>
      <c r="O108" s="1" t="s">
        <v>52</v>
      </c>
      <c r="P108" s="1" t="s">
        <v>27</v>
      </c>
      <c r="Q108" s="11" t="s">
        <v>77</v>
      </c>
      <c r="R108" s="1" t="s">
        <v>29</v>
      </c>
      <c r="S108" s="11" t="s">
        <v>150</v>
      </c>
      <c r="T108" s="30" t="s">
        <v>150</v>
      </c>
    </row>
    <row r="109" spans="1:21" s="1" customFormat="1" x14ac:dyDescent="0.2">
      <c r="A109" s="13" t="s">
        <v>213</v>
      </c>
      <c r="B109" s="11" t="s">
        <v>214</v>
      </c>
      <c r="C109" s="1" t="s">
        <v>500</v>
      </c>
      <c r="D109" s="25">
        <v>1</v>
      </c>
      <c r="E109" s="1">
        <f>(D109-80848.8)^2</f>
        <v>6536366764.8400002</v>
      </c>
      <c r="F109" s="22">
        <v>45407</v>
      </c>
      <c r="G109" s="96" t="s">
        <v>571</v>
      </c>
      <c r="H109" s="28">
        <v>0.47430555555555554</v>
      </c>
      <c r="I109" s="1" t="s">
        <v>503</v>
      </c>
      <c r="J109" s="11">
        <v>0</v>
      </c>
      <c r="K109" s="1">
        <v>0</v>
      </c>
      <c r="L109" s="1">
        <v>0</v>
      </c>
      <c r="M109" s="98">
        <f>(J109+K109+L109)/D109*100</f>
        <v>0</v>
      </c>
      <c r="N109" s="11" t="s">
        <v>25</v>
      </c>
      <c r="O109" s="1" t="s">
        <v>26</v>
      </c>
      <c r="P109" s="1" t="s">
        <v>27</v>
      </c>
      <c r="Q109" s="11" t="s">
        <v>77</v>
      </c>
      <c r="R109" s="1" t="s">
        <v>29</v>
      </c>
      <c r="S109" s="11" t="s">
        <v>150</v>
      </c>
      <c r="T109" s="30" t="s">
        <v>150</v>
      </c>
    </row>
    <row r="110" spans="1:21" s="1" customFormat="1" x14ac:dyDescent="0.2">
      <c r="A110" s="13" t="s">
        <v>228</v>
      </c>
      <c r="B110" s="11" t="s">
        <v>229</v>
      </c>
      <c r="C110" s="1" t="s">
        <v>500</v>
      </c>
      <c r="D110" s="25">
        <v>1059</v>
      </c>
      <c r="E110" s="1">
        <f>(D110-80848.8)^2</f>
        <v>6366412184.0400009</v>
      </c>
      <c r="F110" s="22">
        <v>45407</v>
      </c>
      <c r="G110" s="96" t="s">
        <v>571</v>
      </c>
      <c r="H110" s="28">
        <v>0.5444444444444444</v>
      </c>
      <c r="I110" s="1" t="s">
        <v>503</v>
      </c>
      <c r="J110" s="11">
        <v>0</v>
      </c>
      <c r="K110" s="1">
        <v>0</v>
      </c>
      <c r="L110" s="1">
        <v>0</v>
      </c>
      <c r="M110" s="98">
        <f>(J110+K110+L110)/D110*100</f>
        <v>0</v>
      </c>
      <c r="N110" s="11" t="s">
        <v>25</v>
      </c>
      <c r="O110" s="1" t="s">
        <v>26</v>
      </c>
      <c r="P110" s="1" t="s">
        <v>27</v>
      </c>
      <c r="Q110" s="11" t="s">
        <v>77</v>
      </c>
      <c r="R110" s="1" t="s">
        <v>97</v>
      </c>
      <c r="S110" s="11" t="s">
        <v>25</v>
      </c>
      <c r="T110" s="30" t="s">
        <v>25</v>
      </c>
    </row>
    <row r="111" spans="1:21" s="1" customFormat="1" x14ac:dyDescent="0.2">
      <c r="A111" s="13" t="s">
        <v>232</v>
      </c>
      <c r="B111" s="11" t="s">
        <v>233</v>
      </c>
      <c r="C111" s="1" t="s">
        <v>500</v>
      </c>
      <c r="D111" s="25">
        <v>27</v>
      </c>
      <c r="E111" s="1">
        <f>(D111-80848.8)^2</f>
        <v>6532163355.2400007</v>
      </c>
      <c r="F111" s="22">
        <v>45407</v>
      </c>
      <c r="G111" s="96" t="s">
        <v>571</v>
      </c>
      <c r="H111" s="28">
        <v>0.56458333333333333</v>
      </c>
      <c r="I111" s="1" t="s">
        <v>503</v>
      </c>
      <c r="J111" s="11">
        <v>0</v>
      </c>
      <c r="K111" s="1">
        <v>0</v>
      </c>
      <c r="L111" s="1">
        <v>0</v>
      </c>
      <c r="M111" s="98">
        <f>(J111+K111+L111)/D111*100</f>
        <v>0</v>
      </c>
      <c r="N111" s="11" t="s">
        <v>25</v>
      </c>
      <c r="O111" s="1" t="s">
        <v>26</v>
      </c>
      <c r="P111" s="1" t="s">
        <v>27</v>
      </c>
      <c r="Q111" s="11" t="s">
        <v>77</v>
      </c>
      <c r="R111" s="1" t="s">
        <v>29</v>
      </c>
      <c r="S111" s="11" t="s">
        <v>150</v>
      </c>
      <c r="T111" s="30" t="s">
        <v>150</v>
      </c>
    </row>
    <row r="112" spans="1:21" s="1" customFormat="1" x14ac:dyDescent="0.2">
      <c r="A112" s="13" t="s">
        <v>234</v>
      </c>
      <c r="B112" s="11" t="s">
        <v>235</v>
      </c>
      <c r="C112" s="1" t="s">
        <v>500</v>
      </c>
      <c r="D112" s="25">
        <v>278</v>
      </c>
      <c r="E112" s="1">
        <f>(D112-80848.8)^2</f>
        <v>6491653812.6400003</v>
      </c>
      <c r="F112" s="22">
        <v>45407</v>
      </c>
      <c r="G112" s="96" t="s">
        <v>571</v>
      </c>
      <c r="H112" s="28">
        <v>0.57777777777777772</v>
      </c>
      <c r="I112" s="1" t="s">
        <v>502</v>
      </c>
      <c r="J112" s="11">
        <v>0</v>
      </c>
      <c r="K112" s="1">
        <v>0</v>
      </c>
      <c r="L112" s="1">
        <v>0</v>
      </c>
      <c r="M112" s="98">
        <f>(J112+K112+L112)/D112*100</f>
        <v>0</v>
      </c>
      <c r="N112" s="11" t="s">
        <v>25</v>
      </c>
      <c r="O112" s="1" t="s">
        <v>26</v>
      </c>
      <c r="P112" s="1" t="s">
        <v>27</v>
      </c>
      <c r="Q112" s="11" t="s">
        <v>77</v>
      </c>
      <c r="R112" s="1" t="s">
        <v>97</v>
      </c>
      <c r="S112" s="11" t="s">
        <v>236</v>
      </c>
      <c r="T112" s="30" t="s">
        <v>99</v>
      </c>
    </row>
    <row r="113" spans="1:21" s="1" customFormat="1" x14ac:dyDescent="0.2">
      <c r="A113" s="13" t="s">
        <v>240</v>
      </c>
      <c r="B113" s="11" t="s">
        <v>241</v>
      </c>
      <c r="C113" s="1" t="s">
        <v>500</v>
      </c>
      <c r="D113" s="25">
        <v>2</v>
      </c>
      <c r="E113" s="1">
        <f>(D113-80848.8)^2</f>
        <v>6536205070.2400007</v>
      </c>
      <c r="F113" s="22">
        <v>45407</v>
      </c>
      <c r="G113" s="96" t="s">
        <v>572</v>
      </c>
      <c r="H113" s="28">
        <v>0.61041666666666672</v>
      </c>
      <c r="I113" s="1" t="s">
        <v>503</v>
      </c>
      <c r="J113" s="11">
        <v>0</v>
      </c>
      <c r="K113" s="1">
        <v>0</v>
      </c>
      <c r="L113" s="1">
        <v>0</v>
      </c>
      <c r="M113" s="98">
        <f>(J113+K113+L113)/D113*100</f>
        <v>0</v>
      </c>
      <c r="N113" s="11" t="s">
        <v>25</v>
      </c>
      <c r="O113" s="1" t="s">
        <v>52</v>
      </c>
      <c r="P113" s="1" t="s">
        <v>27</v>
      </c>
      <c r="Q113" s="11" t="s">
        <v>77</v>
      </c>
      <c r="R113" s="1" t="s">
        <v>97</v>
      </c>
      <c r="S113" s="11" t="s">
        <v>236</v>
      </c>
      <c r="T113" s="30" t="s">
        <v>99</v>
      </c>
    </row>
    <row r="114" spans="1:21" s="1" customFormat="1" x14ac:dyDescent="0.2">
      <c r="A114" s="13" t="s">
        <v>251</v>
      </c>
      <c r="B114" s="11" t="s">
        <v>252</v>
      </c>
      <c r="C114" s="1" t="s">
        <v>500</v>
      </c>
      <c r="D114" s="25">
        <v>1722</v>
      </c>
      <c r="E114" s="1">
        <f>(D114-80848.8)^2</f>
        <v>6261050478.2400007</v>
      </c>
      <c r="F114" s="22">
        <v>45407</v>
      </c>
      <c r="G114" s="96" t="s">
        <v>572</v>
      </c>
      <c r="H114" s="28">
        <v>0.69305555555555554</v>
      </c>
      <c r="I114" s="1" t="s">
        <v>503</v>
      </c>
      <c r="J114" s="11">
        <v>0</v>
      </c>
      <c r="K114" s="1">
        <v>0</v>
      </c>
      <c r="L114" s="1">
        <v>0</v>
      </c>
      <c r="M114" s="98">
        <f>(J114+K114+L114)/D114*100</f>
        <v>0</v>
      </c>
      <c r="N114" s="11" t="s">
        <v>52</v>
      </c>
      <c r="O114" s="1" t="s">
        <v>52</v>
      </c>
      <c r="P114" s="1" t="s">
        <v>27</v>
      </c>
      <c r="Q114" s="11" t="s">
        <v>77</v>
      </c>
      <c r="R114" s="1" t="s">
        <v>149</v>
      </c>
      <c r="S114" s="11" t="s">
        <v>150</v>
      </c>
      <c r="T114" s="30" t="s">
        <v>150</v>
      </c>
    </row>
    <row r="115" spans="1:21" s="1" customFormat="1" x14ac:dyDescent="0.2">
      <c r="A115" s="13" t="s">
        <v>256</v>
      </c>
      <c r="B115" s="11" t="s">
        <v>257</v>
      </c>
      <c r="C115" s="1" t="s">
        <v>500</v>
      </c>
      <c r="D115" s="25">
        <v>120</v>
      </c>
      <c r="E115" s="1">
        <f>(D115-80848.8)^2</f>
        <v>6517139149.4400005</v>
      </c>
      <c r="F115" s="22">
        <v>45407</v>
      </c>
      <c r="G115" s="96" t="s">
        <v>573</v>
      </c>
      <c r="H115" s="28">
        <v>0.71250000000000002</v>
      </c>
      <c r="I115" s="1" t="s">
        <v>503</v>
      </c>
      <c r="J115" s="11">
        <v>0</v>
      </c>
      <c r="K115" s="1">
        <v>0</v>
      </c>
      <c r="L115" s="1">
        <v>0</v>
      </c>
      <c r="M115" s="98">
        <f>(J115+K115+L115)/D115*100</f>
        <v>0</v>
      </c>
      <c r="N115" s="11" t="s">
        <v>25</v>
      </c>
      <c r="O115" s="1" t="s">
        <v>80</v>
      </c>
      <c r="P115" s="1" t="s">
        <v>27</v>
      </c>
      <c r="Q115" s="11" t="s">
        <v>77</v>
      </c>
      <c r="R115" s="1" t="s">
        <v>29</v>
      </c>
      <c r="S115" s="11" t="s">
        <v>150</v>
      </c>
      <c r="T115" s="30" t="s">
        <v>150</v>
      </c>
    </row>
    <row r="116" spans="1:21" s="1" customFormat="1" x14ac:dyDescent="0.2">
      <c r="A116" s="13" t="s">
        <v>287</v>
      </c>
      <c r="B116" s="11" t="s">
        <v>288</v>
      </c>
      <c r="C116" s="1" t="s">
        <v>500</v>
      </c>
      <c r="D116" s="25">
        <v>363</v>
      </c>
      <c r="E116" s="1">
        <f>(D116-80848.8)^2</f>
        <v>6477964001.6400003</v>
      </c>
      <c r="F116" s="22">
        <v>45408</v>
      </c>
      <c r="G116" s="96" t="s">
        <v>576</v>
      </c>
      <c r="H116" s="28">
        <v>0.16805555555555557</v>
      </c>
      <c r="I116" s="1" t="s">
        <v>503</v>
      </c>
      <c r="J116" s="11">
        <v>0</v>
      </c>
      <c r="K116" s="1">
        <v>0</v>
      </c>
      <c r="L116" s="1">
        <v>0</v>
      </c>
      <c r="M116" s="98">
        <f>(J116+K116+L116)/D116*100</f>
        <v>0</v>
      </c>
      <c r="N116" s="11" t="s">
        <v>25</v>
      </c>
      <c r="O116" s="1" t="s">
        <v>80</v>
      </c>
      <c r="P116" s="1" t="s">
        <v>27</v>
      </c>
      <c r="Q116" s="11" t="s">
        <v>77</v>
      </c>
      <c r="R116" s="1" t="s">
        <v>97</v>
      </c>
      <c r="S116" s="11" t="s">
        <v>25</v>
      </c>
      <c r="T116" s="30" t="s">
        <v>99</v>
      </c>
    </row>
    <row r="117" spans="1:21" s="1" customFormat="1" x14ac:dyDescent="0.2">
      <c r="A117" s="13" t="s">
        <v>298</v>
      </c>
      <c r="B117" s="11" t="s">
        <v>220</v>
      </c>
      <c r="C117" s="1" t="s">
        <v>500</v>
      </c>
      <c r="D117" s="25">
        <v>961</v>
      </c>
      <c r="E117" s="1">
        <f>(D117-80848.8)^2</f>
        <v>6382060588.8400002</v>
      </c>
      <c r="F117" s="22">
        <v>45408</v>
      </c>
      <c r="G117" s="96" t="s">
        <v>571</v>
      </c>
      <c r="H117" s="28">
        <v>0.38819444444444445</v>
      </c>
      <c r="I117" s="1" t="s">
        <v>503</v>
      </c>
      <c r="J117" s="11">
        <v>0</v>
      </c>
      <c r="K117" s="1">
        <v>0</v>
      </c>
      <c r="L117" s="1">
        <v>0</v>
      </c>
      <c r="M117" s="98">
        <f>(J117+K117+L117)/D117*100</f>
        <v>0</v>
      </c>
      <c r="N117" s="11" t="s">
        <v>80</v>
      </c>
      <c r="O117" s="1" t="s">
        <v>80</v>
      </c>
      <c r="P117" s="1" t="s">
        <v>27</v>
      </c>
      <c r="Q117" s="11" t="s">
        <v>77</v>
      </c>
      <c r="R117" s="1" t="s">
        <v>97</v>
      </c>
      <c r="S117" s="11" t="s">
        <v>98</v>
      </c>
      <c r="T117" s="30" t="s">
        <v>99</v>
      </c>
    </row>
    <row r="118" spans="1:21" s="1" customFormat="1" x14ac:dyDescent="0.2">
      <c r="A118" s="13" t="s">
        <v>299</v>
      </c>
      <c r="B118" s="11" t="s">
        <v>300</v>
      </c>
      <c r="C118" s="1" t="s">
        <v>500</v>
      </c>
      <c r="D118" s="25">
        <v>317</v>
      </c>
      <c r="E118" s="1">
        <f>(D118-80848.8)^2</f>
        <v>6485370811.2400007</v>
      </c>
      <c r="F118" s="22">
        <v>45408</v>
      </c>
      <c r="G118" s="96" t="s">
        <v>571</v>
      </c>
      <c r="H118" s="28">
        <v>0.39583333333333331</v>
      </c>
      <c r="I118" s="1" t="s">
        <v>6</v>
      </c>
      <c r="J118" s="11">
        <v>0</v>
      </c>
      <c r="K118" s="1">
        <v>0</v>
      </c>
      <c r="L118" s="1">
        <v>0</v>
      </c>
      <c r="M118" s="98">
        <f>(J118+K118+L118)/D118*100</f>
        <v>0</v>
      </c>
      <c r="N118" s="11" t="s">
        <v>25</v>
      </c>
      <c r="O118" s="1" t="s">
        <v>26</v>
      </c>
      <c r="P118" s="1" t="s">
        <v>27</v>
      </c>
      <c r="Q118" s="11" t="s">
        <v>77</v>
      </c>
      <c r="R118" s="1" t="s">
        <v>301</v>
      </c>
      <c r="S118" s="11" t="s">
        <v>25</v>
      </c>
      <c r="T118" s="30" t="s">
        <v>99</v>
      </c>
      <c r="U118" s="1" t="s">
        <v>302</v>
      </c>
    </row>
    <row r="119" spans="1:21" s="1" customFormat="1" x14ac:dyDescent="0.2">
      <c r="A119" s="13" t="s">
        <v>311</v>
      </c>
      <c r="B119" s="11" t="s">
        <v>220</v>
      </c>
      <c r="C119" s="1" t="s">
        <v>500</v>
      </c>
      <c r="D119" s="25">
        <v>961</v>
      </c>
      <c r="E119" s="1">
        <f>(D119-80848.8)^2</f>
        <v>6382060588.8400002</v>
      </c>
      <c r="F119" s="22">
        <v>45408</v>
      </c>
      <c r="G119" s="96" t="s">
        <v>572</v>
      </c>
      <c r="H119" s="28">
        <v>0.64236111111111116</v>
      </c>
      <c r="I119" s="1" t="s">
        <v>479</v>
      </c>
      <c r="J119" s="11">
        <v>0</v>
      </c>
      <c r="K119" s="1">
        <v>0</v>
      </c>
      <c r="L119" s="1">
        <v>0</v>
      </c>
      <c r="M119" s="98">
        <f>(J119+K119+L119)/D119*100</f>
        <v>0</v>
      </c>
      <c r="N119" s="11" t="s">
        <v>80</v>
      </c>
      <c r="O119" s="1" t="s">
        <v>80</v>
      </c>
      <c r="P119" s="1" t="s">
        <v>27</v>
      </c>
      <c r="Q119" s="11" t="s">
        <v>77</v>
      </c>
      <c r="R119" s="1" t="s">
        <v>97</v>
      </c>
      <c r="S119" s="11" t="s">
        <v>289</v>
      </c>
      <c r="T119" s="30" t="s">
        <v>99</v>
      </c>
      <c r="U119" s="1" t="s">
        <v>312</v>
      </c>
    </row>
    <row r="120" spans="1:21" s="1" customFormat="1" x14ac:dyDescent="0.2">
      <c r="A120" s="13" t="s">
        <v>322</v>
      </c>
      <c r="B120" s="11" t="s">
        <v>323</v>
      </c>
      <c r="C120" s="1" t="s">
        <v>500</v>
      </c>
      <c r="D120" s="25">
        <v>41</v>
      </c>
      <c r="E120" s="1">
        <f>(D120-80848.8)^2</f>
        <v>6529900540.8400002</v>
      </c>
      <c r="F120" s="22">
        <v>45408</v>
      </c>
      <c r="G120" s="96" t="s">
        <v>573</v>
      </c>
      <c r="H120" s="28">
        <v>0.75277777777777777</v>
      </c>
      <c r="I120" s="1" t="s">
        <v>503</v>
      </c>
      <c r="J120" s="11">
        <v>0</v>
      </c>
      <c r="K120" s="1">
        <v>0</v>
      </c>
      <c r="L120" s="1">
        <v>0</v>
      </c>
      <c r="M120" s="98">
        <f>(J120+K120+L120)/D120*100</f>
        <v>0</v>
      </c>
      <c r="N120" s="11" t="s">
        <v>25</v>
      </c>
      <c r="O120" s="1" t="s">
        <v>26</v>
      </c>
      <c r="P120" s="1" t="s">
        <v>27</v>
      </c>
      <c r="Q120" s="11" t="s">
        <v>77</v>
      </c>
      <c r="R120" s="1" t="s">
        <v>29</v>
      </c>
      <c r="S120" s="11" t="s">
        <v>150</v>
      </c>
      <c r="T120" s="30" t="s">
        <v>150</v>
      </c>
    </row>
    <row r="121" spans="1:21" s="1" customFormat="1" x14ac:dyDescent="0.2">
      <c r="A121" s="13" t="s">
        <v>329</v>
      </c>
      <c r="B121" s="11" t="s">
        <v>330</v>
      </c>
      <c r="C121" s="1" t="s">
        <v>500</v>
      </c>
      <c r="D121" s="25">
        <v>1282</v>
      </c>
      <c r="E121" s="1">
        <f>(D121-80848.8)^2</f>
        <v>6330875662.2400007</v>
      </c>
      <c r="F121" s="22">
        <v>45408</v>
      </c>
      <c r="G121" s="96" t="s">
        <v>573</v>
      </c>
      <c r="H121" s="28">
        <v>0.80138888888888893</v>
      </c>
      <c r="I121" s="1" t="s">
        <v>503</v>
      </c>
      <c r="J121" s="11">
        <v>0</v>
      </c>
      <c r="K121" s="1">
        <v>0</v>
      </c>
      <c r="L121" s="1">
        <v>0</v>
      </c>
      <c r="M121" s="98">
        <f>(J121+K121+L121)/D121*100</f>
        <v>0</v>
      </c>
      <c r="N121" s="11" t="s">
        <v>25</v>
      </c>
      <c r="O121" s="1" t="s">
        <v>52</v>
      </c>
      <c r="P121" s="1" t="s">
        <v>27</v>
      </c>
      <c r="Q121" s="11" t="s">
        <v>77</v>
      </c>
      <c r="R121" s="17" t="s">
        <v>97</v>
      </c>
      <c r="S121" s="11" t="s">
        <v>331</v>
      </c>
      <c r="T121" s="30" t="s">
        <v>99</v>
      </c>
      <c r="U121" s="1" t="s">
        <v>332</v>
      </c>
    </row>
    <row r="122" spans="1:21" s="1" customFormat="1" x14ac:dyDescent="0.2">
      <c r="A122" s="13" t="s">
        <v>333</v>
      </c>
      <c r="B122" s="11" t="s">
        <v>334</v>
      </c>
      <c r="C122" s="1" t="s">
        <v>500</v>
      </c>
      <c r="D122" s="25">
        <v>1645</v>
      </c>
      <c r="E122" s="1">
        <f>(D122-80848.8)^2</f>
        <v>6273241934.4400005</v>
      </c>
      <c r="F122" s="22">
        <v>45408</v>
      </c>
      <c r="G122" s="96" t="s">
        <v>574</v>
      </c>
      <c r="H122" s="28">
        <v>0.86458333333333337</v>
      </c>
      <c r="I122" s="1" t="s">
        <v>503</v>
      </c>
      <c r="J122" s="11">
        <v>0</v>
      </c>
      <c r="K122" s="1">
        <v>0</v>
      </c>
      <c r="L122" s="1">
        <v>0</v>
      </c>
      <c r="M122" s="98">
        <f>(J122+K122+L122)/D122*100</f>
        <v>0</v>
      </c>
      <c r="N122" s="11" t="s">
        <v>25</v>
      </c>
      <c r="O122" s="1" t="s">
        <v>80</v>
      </c>
      <c r="P122" s="1" t="s">
        <v>27</v>
      </c>
      <c r="Q122" s="11" t="s">
        <v>77</v>
      </c>
      <c r="R122" s="1" t="s">
        <v>29</v>
      </c>
      <c r="S122" s="11" t="s">
        <v>150</v>
      </c>
      <c r="T122" s="30" t="s">
        <v>150</v>
      </c>
    </row>
    <row r="123" spans="1:21" s="1" customFormat="1" x14ac:dyDescent="0.2">
      <c r="A123" s="13" t="s">
        <v>345</v>
      </c>
      <c r="B123" s="11" t="s">
        <v>346</v>
      </c>
      <c r="C123" s="1" t="s">
        <v>500</v>
      </c>
      <c r="D123" s="25">
        <v>169</v>
      </c>
      <c r="E123" s="1">
        <f>(D123-80848.8)^2</f>
        <v>6509230128.0400009</v>
      </c>
      <c r="F123" s="22">
        <v>45409</v>
      </c>
      <c r="G123" s="96" t="s">
        <v>575</v>
      </c>
      <c r="H123" s="28">
        <v>2.7777777777777779E-3</v>
      </c>
      <c r="I123" s="1" t="s">
        <v>503</v>
      </c>
      <c r="J123" s="11">
        <v>0</v>
      </c>
      <c r="K123" s="1">
        <v>0</v>
      </c>
      <c r="L123" s="1">
        <v>0</v>
      </c>
      <c r="M123" s="98">
        <f>(J123+K123+L123)/D123*100</f>
        <v>0</v>
      </c>
      <c r="N123" s="11" t="s">
        <v>25</v>
      </c>
      <c r="O123" s="1" t="s">
        <v>52</v>
      </c>
      <c r="P123" s="1" t="s">
        <v>27</v>
      </c>
      <c r="Q123" s="11" t="s">
        <v>77</v>
      </c>
      <c r="R123" s="1" t="s">
        <v>29</v>
      </c>
      <c r="S123" s="11" t="s">
        <v>150</v>
      </c>
      <c r="T123" s="30" t="s">
        <v>150</v>
      </c>
    </row>
    <row r="124" spans="1:21" s="1" customFormat="1" x14ac:dyDescent="0.2">
      <c r="A124" s="13" t="s">
        <v>364</v>
      </c>
      <c r="B124" s="11" t="s">
        <v>365</v>
      </c>
      <c r="C124" s="1" t="s">
        <v>500</v>
      </c>
      <c r="D124" s="25">
        <v>17</v>
      </c>
      <c r="E124" s="1">
        <f>(D124-80848.8)^2</f>
        <v>6533779891.2400007</v>
      </c>
      <c r="F124" s="22">
        <v>45409</v>
      </c>
      <c r="G124" s="96" t="s">
        <v>571</v>
      </c>
      <c r="H124" s="28">
        <v>0.37222222222222223</v>
      </c>
      <c r="I124" s="1" t="s">
        <v>503</v>
      </c>
      <c r="J124" s="11">
        <v>0</v>
      </c>
      <c r="K124" s="1">
        <v>0</v>
      </c>
      <c r="L124" s="1">
        <v>0</v>
      </c>
      <c r="M124" s="98">
        <f>(J124+K124+L124)/D124*100</f>
        <v>0</v>
      </c>
      <c r="N124" s="11" t="s">
        <v>25</v>
      </c>
      <c r="O124" s="1" t="s">
        <v>52</v>
      </c>
      <c r="P124" s="1" t="s">
        <v>27</v>
      </c>
      <c r="Q124" s="11" t="s">
        <v>77</v>
      </c>
      <c r="R124" s="1" t="s">
        <v>149</v>
      </c>
      <c r="S124" s="11" t="s">
        <v>150</v>
      </c>
      <c r="T124" s="30" t="s">
        <v>150</v>
      </c>
    </row>
    <row r="125" spans="1:21" s="1" customFormat="1" x14ac:dyDescent="0.2">
      <c r="A125" s="13" t="s">
        <v>378</v>
      </c>
      <c r="B125" s="11" t="s">
        <v>379</v>
      </c>
      <c r="C125" s="1" t="s">
        <v>500</v>
      </c>
      <c r="D125" s="25">
        <v>31</v>
      </c>
      <c r="E125" s="1">
        <f>(D125-80848.8)^2</f>
        <v>6531516796.8400002</v>
      </c>
      <c r="F125" s="22">
        <v>45409</v>
      </c>
      <c r="G125" s="96" t="s">
        <v>571</v>
      </c>
      <c r="H125" s="28">
        <v>0.4909722222222222</v>
      </c>
      <c r="I125" s="1" t="s">
        <v>503</v>
      </c>
      <c r="J125" s="11">
        <v>0</v>
      </c>
      <c r="K125" s="1">
        <v>0</v>
      </c>
      <c r="L125" s="1">
        <v>0</v>
      </c>
      <c r="M125" s="98">
        <f>(J125+K125+L125)/D125*100</f>
        <v>0</v>
      </c>
      <c r="N125" s="11" t="s">
        <v>25</v>
      </c>
      <c r="O125" s="1" t="s">
        <v>26</v>
      </c>
      <c r="P125" s="1" t="s">
        <v>27</v>
      </c>
      <c r="Q125" s="11" t="s">
        <v>77</v>
      </c>
      <c r="R125" s="1" t="s">
        <v>29</v>
      </c>
      <c r="S125" s="11" t="s">
        <v>150</v>
      </c>
      <c r="T125" s="30" t="s">
        <v>150</v>
      </c>
    </row>
    <row r="126" spans="1:21" s="1" customFormat="1" ht="14" x14ac:dyDescent="0.2">
      <c r="A126" s="4" t="s">
        <v>408</v>
      </c>
      <c r="B126" s="11" t="s">
        <v>257</v>
      </c>
      <c r="C126" s="1" t="s">
        <v>500</v>
      </c>
      <c r="D126" s="25">
        <v>121</v>
      </c>
      <c r="E126" s="1">
        <f>(D126-80848.8)^2</f>
        <v>6516977692.8400002</v>
      </c>
      <c r="F126" s="22">
        <v>45409</v>
      </c>
      <c r="G126" s="96" t="s">
        <v>574</v>
      </c>
      <c r="H126" s="28">
        <v>0.92569444444444449</v>
      </c>
      <c r="I126" s="1" t="s">
        <v>503</v>
      </c>
      <c r="J126" s="11">
        <v>0</v>
      </c>
      <c r="K126" s="1">
        <v>0</v>
      </c>
      <c r="L126" s="1">
        <v>0</v>
      </c>
      <c r="M126" s="98">
        <f>(J126+K126+L126)/D126*100</f>
        <v>0</v>
      </c>
      <c r="N126" s="11" t="s">
        <v>25</v>
      </c>
      <c r="O126" s="1" t="s">
        <v>80</v>
      </c>
      <c r="P126" s="1" t="s">
        <v>27</v>
      </c>
      <c r="Q126" s="11" t="s">
        <v>77</v>
      </c>
      <c r="R126" s="1" t="s">
        <v>97</v>
      </c>
      <c r="S126" s="11" t="s">
        <v>25</v>
      </c>
      <c r="T126" s="30" t="s">
        <v>99</v>
      </c>
    </row>
    <row r="127" spans="1:21" s="1" customFormat="1" ht="14" x14ac:dyDescent="0.2">
      <c r="A127" s="4" t="s">
        <v>411</v>
      </c>
      <c r="B127" s="11" t="s">
        <v>176</v>
      </c>
      <c r="C127" s="1" t="s">
        <v>500</v>
      </c>
      <c r="D127" s="25">
        <v>405</v>
      </c>
      <c r="E127" s="1">
        <f>(D127-80848.8)^2</f>
        <v>6471204958.4400005</v>
      </c>
      <c r="F127" s="22">
        <v>45409</v>
      </c>
      <c r="G127" s="96" t="s">
        <v>574</v>
      </c>
      <c r="H127" s="28">
        <v>0.97569444444444442</v>
      </c>
      <c r="I127" s="1" t="s">
        <v>503</v>
      </c>
      <c r="J127" s="11">
        <v>0</v>
      </c>
      <c r="K127" s="1">
        <v>0</v>
      </c>
      <c r="L127" s="1">
        <v>0</v>
      </c>
      <c r="M127" s="98">
        <f>(J127+K127+L127)/D127*100</f>
        <v>0</v>
      </c>
      <c r="N127" s="11" t="s">
        <v>25</v>
      </c>
      <c r="O127" s="1" t="s">
        <v>80</v>
      </c>
      <c r="P127" s="1" t="s">
        <v>27</v>
      </c>
      <c r="Q127" s="11" t="s">
        <v>77</v>
      </c>
      <c r="R127" s="1" t="s">
        <v>97</v>
      </c>
      <c r="S127" s="11" t="s">
        <v>25</v>
      </c>
      <c r="T127" s="30" t="s">
        <v>99</v>
      </c>
    </row>
    <row r="128" spans="1:21" s="1" customFormat="1" ht="14" x14ac:dyDescent="0.2">
      <c r="A128" s="4" t="s">
        <v>412</v>
      </c>
      <c r="B128" s="11" t="s">
        <v>413</v>
      </c>
      <c r="C128" s="1" t="s">
        <v>500</v>
      </c>
      <c r="D128" s="25">
        <v>568</v>
      </c>
      <c r="E128" s="1">
        <f>(D128-80848.8)^2</f>
        <v>6445006848.6400003</v>
      </c>
      <c r="F128" s="22">
        <v>45409</v>
      </c>
      <c r="G128" s="96" t="s">
        <v>574</v>
      </c>
      <c r="H128" s="28">
        <v>0.97638888888888886</v>
      </c>
      <c r="I128" s="1" t="s">
        <v>503</v>
      </c>
      <c r="J128" s="11">
        <v>0</v>
      </c>
      <c r="K128" s="1">
        <v>0</v>
      </c>
      <c r="L128" s="1">
        <v>0</v>
      </c>
      <c r="M128" s="98">
        <f>(J128+K128+L128)/D128*100</f>
        <v>0</v>
      </c>
      <c r="N128" s="11" t="s">
        <v>25</v>
      </c>
      <c r="O128" s="1" t="s">
        <v>52</v>
      </c>
      <c r="P128" s="1" t="s">
        <v>519</v>
      </c>
      <c r="Q128" s="11" t="s">
        <v>77</v>
      </c>
      <c r="R128" s="1" t="s">
        <v>301</v>
      </c>
      <c r="S128" s="11" t="s">
        <v>117</v>
      </c>
      <c r="T128" s="30" t="s">
        <v>181</v>
      </c>
      <c r="U128" s="1" t="s">
        <v>301</v>
      </c>
    </row>
    <row r="129" spans="1:20" s="1" customFormat="1" ht="14" x14ac:dyDescent="0.2">
      <c r="A129" s="4" t="s">
        <v>414</v>
      </c>
      <c r="B129" s="11" t="s">
        <v>415</v>
      </c>
      <c r="C129" s="1" t="s">
        <v>500</v>
      </c>
      <c r="D129" s="25">
        <v>295</v>
      </c>
      <c r="E129" s="1">
        <f>(D129-80848.8)^2</f>
        <v>6488914694.4400005</v>
      </c>
      <c r="F129" s="22">
        <v>45410</v>
      </c>
      <c r="G129" s="96" t="s">
        <v>575</v>
      </c>
      <c r="H129" s="28">
        <v>9.2361111111111116E-2</v>
      </c>
      <c r="I129" s="1" t="s">
        <v>6</v>
      </c>
      <c r="J129" s="11">
        <v>0</v>
      </c>
      <c r="K129" s="1">
        <v>0</v>
      </c>
      <c r="L129" s="1">
        <v>0</v>
      </c>
      <c r="M129" s="98">
        <f>(J129+K129+L129)/D129*100</f>
        <v>0</v>
      </c>
      <c r="N129" s="11" t="s">
        <v>25</v>
      </c>
      <c r="O129" s="1" t="s">
        <v>52</v>
      </c>
      <c r="P129" s="1" t="s">
        <v>27</v>
      </c>
      <c r="Q129" s="11" t="s">
        <v>77</v>
      </c>
      <c r="R129" s="1" t="s">
        <v>97</v>
      </c>
      <c r="S129" s="11" t="s">
        <v>25</v>
      </c>
      <c r="T129" s="30" t="s">
        <v>225</v>
      </c>
    </row>
    <row r="130" spans="1:20" s="1" customFormat="1" ht="14" x14ac:dyDescent="0.2">
      <c r="A130" s="4" t="s">
        <v>421</v>
      </c>
      <c r="B130" s="11" t="s">
        <v>422</v>
      </c>
      <c r="C130" s="1" t="s">
        <v>500</v>
      </c>
      <c r="D130" s="25">
        <v>7</v>
      </c>
      <c r="E130" s="1">
        <f>(D130-80848.8)^2</f>
        <v>6535396627.2400007</v>
      </c>
      <c r="F130" s="22">
        <v>45410</v>
      </c>
      <c r="G130" s="96" t="s">
        <v>571</v>
      </c>
      <c r="H130" s="28">
        <v>0.39583333333333331</v>
      </c>
      <c r="I130" s="1" t="s">
        <v>503</v>
      </c>
      <c r="J130" s="11">
        <v>0</v>
      </c>
      <c r="K130" s="1">
        <v>0</v>
      </c>
      <c r="L130" s="1">
        <v>0</v>
      </c>
      <c r="M130" s="98">
        <f>(J130+K130+L130)/D130*100</f>
        <v>0</v>
      </c>
      <c r="N130" s="11" t="s">
        <v>25</v>
      </c>
      <c r="O130" s="1" t="s">
        <v>26</v>
      </c>
      <c r="P130" s="1" t="s">
        <v>27</v>
      </c>
      <c r="Q130" s="11" t="s">
        <v>77</v>
      </c>
      <c r="R130" s="1" t="s">
        <v>29</v>
      </c>
      <c r="S130" s="11" t="s">
        <v>150</v>
      </c>
      <c r="T130" s="30" t="s">
        <v>150</v>
      </c>
    </row>
    <row r="131" spans="1:20" s="1" customFormat="1" ht="14" x14ac:dyDescent="0.2">
      <c r="A131" s="4" t="s">
        <v>435</v>
      </c>
      <c r="B131" s="11" t="s">
        <v>436</v>
      </c>
      <c r="C131" s="1" t="s">
        <v>500</v>
      </c>
      <c r="D131" s="25">
        <v>30</v>
      </c>
      <c r="E131" s="1">
        <f>(D131-80848.8)^2</f>
        <v>6531678433.4400005</v>
      </c>
      <c r="F131" s="22">
        <v>45410</v>
      </c>
      <c r="G131" s="96" t="s">
        <v>571</v>
      </c>
      <c r="H131" s="28">
        <v>0.5444444444444444</v>
      </c>
      <c r="I131" s="1" t="s">
        <v>34</v>
      </c>
      <c r="J131" s="11">
        <v>0</v>
      </c>
      <c r="K131" s="1">
        <v>0</v>
      </c>
      <c r="L131" s="1">
        <v>0</v>
      </c>
      <c r="M131" s="98">
        <f>(J131+K131+L131)/D131*100</f>
        <v>0</v>
      </c>
      <c r="N131" s="11" t="s">
        <v>25</v>
      </c>
      <c r="O131" s="1" t="s">
        <v>80</v>
      </c>
      <c r="P131" s="1" t="s">
        <v>27</v>
      </c>
      <c r="Q131" s="11" t="s">
        <v>77</v>
      </c>
      <c r="R131" s="1" t="s">
        <v>97</v>
      </c>
      <c r="S131" s="11" t="s">
        <v>284</v>
      </c>
      <c r="T131" s="30" t="s">
        <v>181</v>
      </c>
    </row>
    <row r="132" spans="1:20" s="1" customFormat="1" ht="14" x14ac:dyDescent="0.2">
      <c r="A132" s="4" t="s">
        <v>437</v>
      </c>
      <c r="B132" s="11" t="s">
        <v>178</v>
      </c>
      <c r="C132" s="1" t="s">
        <v>500</v>
      </c>
      <c r="D132" s="25">
        <v>81</v>
      </c>
      <c r="E132" s="1">
        <f>(D132-80848.8)^2</f>
        <v>6523437516.8400002</v>
      </c>
      <c r="F132" s="22">
        <v>45410</v>
      </c>
      <c r="G132" s="96" t="s">
        <v>572</v>
      </c>
      <c r="H132" s="28">
        <v>0.58402777777777781</v>
      </c>
      <c r="I132" s="1" t="s">
        <v>503</v>
      </c>
      <c r="J132" s="11">
        <v>0</v>
      </c>
      <c r="K132" s="1">
        <v>0</v>
      </c>
      <c r="L132" s="1">
        <v>0</v>
      </c>
      <c r="M132" s="98">
        <f>(J132+K132+L132)/D132*100</f>
        <v>0</v>
      </c>
      <c r="N132" s="11" t="s">
        <v>25</v>
      </c>
      <c r="O132" s="1" t="s">
        <v>52</v>
      </c>
      <c r="P132" s="1" t="s">
        <v>27</v>
      </c>
      <c r="Q132" s="11" t="s">
        <v>77</v>
      </c>
      <c r="R132" s="1" t="s">
        <v>149</v>
      </c>
      <c r="S132" s="11" t="s">
        <v>150</v>
      </c>
      <c r="T132" s="30" t="s">
        <v>150</v>
      </c>
    </row>
    <row r="133" spans="1:20" s="1" customFormat="1" ht="14" x14ac:dyDescent="0.2">
      <c r="A133" s="4" t="s">
        <v>440</v>
      </c>
      <c r="B133" s="11" t="s">
        <v>441</v>
      </c>
      <c r="C133" s="1" t="s">
        <v>500</v>
      </c>
      <c r="D133" s="25">
        <v>6</v>
      </c>
      <c r="E133" s="1">
        <f>(D133-80848.8)^2</f>
        <v>6535558311.8400002</v>
      </c>
      <c r="F133" s="22">
        <v>45410</v>
      </c>
      <c r="G133" s="96" t="s">
        <v>572</v>
      </c>
      <c r="H133" s="28">
        <v>0.60138888888888886</v>
      </c>
      <c r="I133" s="1" t="s">
        <v>503</v>
      </c>
      <c r="J133" s="11">
        <v>0</v>
      </c>
      <c r="K133" s="1">
        <v>0</v>
      </c>
      <c r="L133" s="1">
        <v>0</v>
      </c>
      <c r="M133" s="98">
        <f>(J133+K133+L133)/D133*100</f>
        <v>0</v>
      </c>
      <c r="N133" s="11" t="s">
        <v>25</v>
      </c>
      <c r="O133" s="1" t="s">
        <v>80</v>
      </c>
      <c r="P133" s="1" t="s">
        <v>27</v>
      </c>
      <c r="Q133" s="11" t="s">
        <v>77</v>
      </c>
      <c r="R133" s="1" t="s">
        <v>97</v>
      </c>
      <c r="S133" s="11" t="s">
        <v>98</v>
      </c>
      <c r="T133" s="30" t="s">
        <v>99</v>
      </c>
    </row>
    <row r="134" spans="1:20" s="1" customFormat="1" ht="14" x14ac:dyDescent="0.2">
      <c r="A134" s="4" t="s">
        <v>442</v>
      </c>
      <c r="B134" s="11" t="s">
        <v>443</v>
      </c>
      <c r="C134" s="1" t="s">
        <v>500</v>
      </c>
      <c r="D134" s="25">
        <v>363</v>
      </c>
      <c r="E134" s="1">
        <f>(D134-80848.8)^2</f>
        <v>6477964001.6400003</v>
      </c>
      <c r="F134" s="22">
        <v>45410</v>
      </c>
      <c r="G134" s="96" t="s">
        <v>572</v>
      </c>
      <c r="H134" s="28">
        <v>0.65555555555555556</v>
      </c>
      <c r="I134" s="1" t="s">
        <v>503</v>
      </c>
      <c r="J134" s="11">
        <v>0</v>
      </c>
      <c r="K134" s="1">
        <v>0</v>
      </c>
      <c r="L134" s="1">
        <v>0</v>
      </c>
      <c r="M134" s="98">
        <f>(J134+K134+L134)/D134*100</f>
        <v>0</v>
      </c>
      <c r="N134" s="11" t="s">
        <v>25</v>
      </c>
      <c r="O134" s="1" t="s">
        <v>52</v>
      </c>
      <c r="P134" s="1" t="s">
        <v>27</v>
      </c>
      <c r="Q134" s="11" t="s">
        <v>77</v>
      </c>
      <c r="R134" s="1" t="s">
        <v>97</v>
      </c>
      <c r="S134" s="11" t="s">
        <v>25</v>
      </c>
      <c r="T134" s="30" t="s">
        <v>99</v>
      </c>
    </row>
    <row r="135" spans="1:20" s="1" customFormat="1" ht="14" x14ac:dyDescent="0.2">
      <c r="A135" s="4" t="s">
        <v>448</v>
      </c>
      <c r="B135" s="11" t="s">
        <v>449</v>
      </c>
      <c r="C135" s="1" t="s">
        <v>500</v>
      </c>
      <c r="D135" s="25">
        <v>969</v>
      </c>
      <c r="E135" s="1">
        <f>(D135-80848.8)^2</f>
        <v>6380782448.0400009</v>
      </c>
      <c r="F135" s="22">
        <v>45410</v>
      </c>
      <c r="G135" s="96" t="s">
        <v>572</v>
      </c>
      <c r="H135" s="28">
        <v>0.69930555555555551</v>
      </c>
      <c r="I135" s="1" t="s">
        <v>503</v>
      </c>
      <c r="J135" s="11">
        <v>0</v>
      </c>
      <c r="K135" s="1">
        <v>0</v>
      </c>
      <c r="L135" s="1">
        <v>0</v>
      </c>
      <c r="M135" s="98">
        <f>(J135+K135+L135)/D135*100</f>
        <v>0</v>
      </c>
      <c r="N135" s="11" t="s">
        <v>25</v>
      </c>
      <c r="O135" s="1" t="s">
        <v>80</v>
      </c>
      <c r="P135" s="1" t="s">
        <v>27</v>
      </c>
      <c r="Q135" s="11" t="s">
        <v>77</v>
      </c>
      <c r="R135" s="1" t="s">
        <v>97</v>
      </c>
      <c r="S135" s="11" t="s">
        <v>25</v>
      </c>
      <c r="T135" s="30" t="s">
        <v>225</v>
      </c>
    </row>
    <row r="136" spans="1:20" s="1" customFormat="1" ht="14" x14ac:dyDescent="0.2">
      <c r="A136" s="4" t="s">
        <v>452</v>
      </c>
      <c r="B136" s="11" t="s">
        <v>453</v>
      </c>
      <c r="C136" s="1" t="s">
        <v>500</v>
      </c>
      <c r="D136" s="25">
        <v>5182</v>
      </c>
      <c r="E136" s="1">
        <f>(D136-80848.8)^2</f>
        <v>5725464622.2400007</v>
      </c>
      <c r="F136" s="22">
        <v>45410</v>
      </c>
      <c r="G136" s="96" t="s">
        <v>573</v>
      </c>
      <c r="H136" s="28">
        <v>0.71180555555555558</v>
      </c>
      <c r="I136" s="1" t="s">
        <v>34</v>
      </c>
      <c r="J136" s="11">
        <v>0</v>
      </c>
      <c r="K136" s="1">
        <v>0</v>
      </c>
      <c r="L136" s="1">
        <v>0</v>
      </c>
      <c r="M136" s="98">
        <f>(J136+K136+L136)/D136*100</f>
        <v>0</v>
      </c>
      <c r="N136" s="11" t="s">
        <v>25</v>
      </c>
      <c r="O136" s="1" t="s">
        <v>26</v>
      </c>
      <c r="P136" s="1" t="s">
        <v>27</v>
      </c>
      <c r="Q136" s="11" t="s">
        <v>77</v>
      </c>
      <c r="R136" s="1" t="s">
        <v>29</v>
      </c>
      <c r="S136" s="11" t="s">
        <v>150</v>
      </c>
      <c r="T136" s="30" t="s">
        <v>150</v>
      </c>
    </row>
    <row r="137" spans="1:20" s="1" customFormat="1" ht="14" x14ac:dyDescent="0.2">
      <c r="A137" s="4" t="s">
        <v>454</v>
      </c>
      <c r="B137" s="11" t="s">
        <v>455</v>
      </c>
      <c r="C137" s="1" t="s">
        <v>500</v>
      </c>
      <c r="D137" s="25">
        <v>92</v>
      </c>
      <c r="E137" s="1">
        <f>(D137-80848.8)^2</f>
        <v>6521660746.2400007</v>
      </c>
      <c r="F137" s="22">
        <v>45410</v>
      </c>
      <c r="G137" s="96" t="s">
        <v>573</v>
      </c>
      <c r="H137" s="28">
        <v>0.7270833333333333</v>
      </c>
      <c r="I137" s="1" t="s">
        <v>503</v>
      </c>
      <c r="J137" s="11">
        <v>0</v>
      </c>
      <c r="K137" s="1">
        <v>0</v>
      </c>
      <c r="L137" s="1">
        <v>0</v>
      </c>
      <c r="M137" s="98">
        <f>(J137+K137+L137)/D137*100</f>
        <v>0</v>
      </c>
      <c r="N137" s="11" t="s">
        <v>25</v>
      </c>
      <c r="O137" s="1" t="s">
        <v>80</v>
      </c>
      <c r="P137" s="1" t="s">
        <v>27</v>
      </c>
      <c r="Q137" s="11" t="s">
        <v>77</v>
      </c>
      <c r="R137" s="1" t="s">
        <v>97</v>
      </c>
      <c r="S137" s="11" t="s">
        <v>98</v>
      </c>
      <c r="T137" s="30" t="s">
        <v>110</v>
      </c>
    </row>
    <row r="138" spans="1:20" s="1" customFormat="1" ht="14" x14ac:dyDescent="0.2">
      <c r="A138" s="4" t="s">
        <v>459</v>
      </c>
      <c r="B138" s="11" t="s">
        <v>460</v>
      </c>
      <c r="C138" s="1" t="s">
        <v>500</v>
      </c>
      <c r="D138" s="25">
        <v>404</v>
      </c>
      <c r="E138" s="1">
        <f>(D138-80848.8)^2</f>
        <v>6471365847.0400009</v>
      </c>
      <c r="F138" s="22">
        <v>45410</v>
      </c>
      <c r="G138" s="96" t="s">
        <v>573</v>
      </c>
      <c r="H138" s="28">
        <v>0.76736111111111116</v>
      </c>
      <c r="I138" s="1" t="s">
        <v>503</v>
      </c>
      <c r="J138" s="11">
        <v>0</v>
      </c>
      <c r="K138" s="1">
        <v>0</v>
      </c>
      <c r="L138" s="1">
        <v>0</v>
      </c>
      <c r="M138" s="98">
        <f>(J138+K138+L138)/D138*100</f>
        <v>0</v>
      </c>
      <c r="N138" s="11" t="s">
        <v>25</v>
      </c>
      <c r="O138" s="1" t="s">
        <v>26</v>
      </c>
      <c r="P138" s="1" t="s">
        <v>27</v>
      </c>
      <c r="Q138" s="11" t="s">
        <v>77</v>
      </c>
      <c r="R138" s="1" t="s">
        <v>29</v>
      </c>
      <c r="S138" s="11" t="s">
        <v>150</v>
      </c>
      <c r="T138" s="30" t="s">
        <v>150</v>
      </c>
    </row>
    <row r="139" spans="1:20" s="1" customFormat="1" ht="14" x14ac:dyDescent="0.2">
      <c r="A139" s="4" t="s">
        <v>461</v>
      </c>
      <c r="B139" s="11" t="s">
        <v>462</v>
      </c>
      <c r="C139" s="1" t="s">
        <v>500</v>
      </c>
      <c r="D139" s="25">
        <v>136</v>
      </c>
      <c r="E139" s="1">
        <f>(D139-80848.8)^2</f>
        <v>6514556083.8400002</v>
      </c>
      <c r="F139" s="22">
        <v>45410</v>
      </c>
      <c r="G139" s="96" t="s">
        <v>573</v>
      </c>
      <c r="H139" s="28">
        <v>0.78055555555555556</v>
      </c>
      <c r="I139" s="1" t="s">
        <v>503</v>
      </c>
      <c r="J139" s="11">
        <v>0</v>
      </c>
      <c r="K139" s="1">
        <v>0</v>
      </c>
      <c r="L139" s="1">
        <v>0</v>
      </c>
      <c r="M139" s="98">
        <f>(J139+K139+L139)/D139*100</f>
        <v>0</v>
      </c>
      <c r="N139" s="11" t="s">
        <v>25</v>
      </c>
      <c r="O139" s="1" t="s">
        <v>26</v>
      </c>
      <c r="P139" s="1" t="s">
        <v>27</v>
      </c>
      <c r="Q139" s="11" t="s">
        <v>77</v>
      </c>
      <c r="R139" s="1" t="s">
        <v>29</v>
      </c>
      <c r="S139" s="11" t="s">
        <v>150</v>
      </c>
      <c r="T139" s="30" t="s">
        <v>150</v>
      </c>
    </row>
    <row r="140" spans="1:20" s="1" customFormat="1" ht="14" x14ac:dyDescent="0.2">
      <c r="A140" s="4" t="s">
        <v>467</v>
      </c>
      <c r="B140" s="11" t="s">
        <v>389</v>
      </c>
      <c r="C140" s="1" t="s">
        <v>500</v>
      </c>
      <c r="D140" s="25">
        <v>99</v>
      </c>
      <c r="E140" s="1">
        <f>(D140-80848.8)^2</f>
        <v>6520530200.0400009</v>
      </c>
      <c r="F140" s="22">
        <v>45410</v>
      </c>
      <c r="G140" s="96" t="s">
        <v>573</v>
      </c>
      <c r="H140" s="28">
        <v>0.81527777777777777</v>
      </c>
      <c r="I140" s="1" t="s">
        <v>503</v>
      </c>
      <c r="J140" s="11">
        <v>0</v>
      </c>
      <c r="K140" s="1">
        <v>0</v>
      </c>
      <c r="L140" s="1">
        <v>0</v>
      </c>
      <c r="M140" s="98">
        <f>(J140+K140+L140)/D140*100</f>
        <v>0</v>
      </c>
      <c r="N140" s="11" t="s">
        <v>25</v>
      </c>
      <c r="O140" s="1" t="s">
        <v>52</v>
      </c>
      <c r="P140" s="1" t="s">
        <v>522</v>
      </c>
      <c r="Q140" s="11" t="s">
        <v>77</v>
      </c>
      <c r="R140" s="1" t="s">
        <v>29</v>
      </c>
      <c r="S140" s="11" t="s">
        <v>150</v>
      </c>
      <c r="T140" s="30" t="s">
        <v>150</v>
      </c>
    </row>
    <row r="141" spans="1:20" s="1" customFormat="1" ht="14" x14ac:dyDescent="0.2">
      <c r="A141" s="4" t="s">
        <v>472</v>
      </c>
      <c r="B141" s="11" t="s">
        <v>473</v>
      </c>
      <c r="C141" s="1" t="s">
        <v>500</v>
      </c>
      <c r="D141" s="25">
        <v>278</v>
      </c>
      <c r="E141" s="1">
        <f>(D141-80848.8)^2</f>
        <v>6491653812.6400003</v>
      </c>
      <c r="F141" s="22">
        <v>45410</v>
      </c>
      <c r="G141" s="96" t="s">
        <v>574</v>
      </c>
      <c r="H141" s="28">
        <v>0.87222222222222223</v>
      </c>
      <c r="I141" s="1" t="s">
        <v>503</v>
      </c>
      <c r="J141" s="11">
        <v>0</v>
      </c>
      <c r="K141" s="1">
        <v>0</v>
      </c>
      <c r="L141" s="1">
        <v>0</v>
      </c>
      <c r="M141" s="98">
        <f>(J141+K141+L141)/D141*100</f>
        <v>0</v>
      </c>
      <c r="N141" s="11" t="s">
        <v>25</v>
      </c>
      <c r="O141" s="1" t="s">
        <v>80</v>
      </c>
      <c r="P141" s="1" t="s">
        <v>27</v>
      </c>
      <c r="Q141" s="11" t="s">
        <v>77</v>
      </c>
      <c r="R141" s="1" t="s">
        <v>29</v>
      </c>
      <c r="S141" s="11" t="s">
        <v>150</v>
      </c>
      <c r="T141" s="30" t="s">
        <v>150</v>
      </c>
    </row>
    <row r="142" spans="1:20" s="1" customFormat="1" ht="14" x14ac:dyDescent="0.2">
      <c r="A142" s="4" t="s">
        <v>480</v>
      </c>
      <c r="B142" s="11" t="s">
        <v>481</v>
      </c>
      <c r="C142" s="1" t="s">
        <v>500</v>
      </c>
      <c r="D142" s="25">
        <v>1092</v>
      </c>
      <c r="E142" s="1">
        <f>(D142-80848.8)^2</f>
        <v>6361147146.2400007</v>
      </c>
      <c r="F142" s="22">
        <v>45410</v>
      </c>
      <c r="G142" s="96" t="s">
        <v>574</v>
      </c>
      <c r="H142" s="28">
        <v>0.9458333333333333</v>
      </c>
      <c r="I142" s="1" t="s">
        <v>6</v>
      </c>
      <c r="J142" s="11">
        <v>0</v>
      </c>
      <c r="K142" s="1">
        <v>0</v>
      </c>
      <c r="L142" s="1">
        <v>0</v>
      </c>
      <c r="M142" s="98">
        <f>(J142+K142+L142)/D142*100</f>
        <v>0</v>
      </c>
      <c r="N142" s="11" t="s">
        <v>25</v>
      </c>
      <c r="O142" s="1" t="s">
        <v>26</v>
      </c>
      <c r="P142" s="1" t="s">
        <v>523</v>
      </c>
      <c r="Q142" s="11" t="s">
        <v>77</v>
      </c>
      <c r="R142" s="1" t="s">
        <v>29</v>
      </c>
      <c r="S142" s="11" t="s">
        <v>150</v>
      </c>
      <c r="T142" s="30" t="s">
        <v>150</v>
      </c>
    </row>
    <row r="143" spans="1:20" s="1" customFormat="1" ht="14" x14ac:dyDescent="0.2">
      <c r="A143" s="4" t="s">
        <v>488</v>
      </c>
      <c r="B143" s="11" t="s">
        <v>489</v>
      </c>
      <c r="C143" s="1" t="s">
        <v>500</v>
      </c>
      <c r="D143" s="25">
        <v>2</v>
      </c>
      <c r="E143" s="1">
        <f>(D143-80848.8)^2</f>
        <v>6536205070.2400007</v>
      </c>
      <c r="F143" s="22">
        <v>45410</v>
      </c>
      <c r="G143" s="96" t="s">
        <v>574</v>
      </c>
      <c r="H143" s="28">
        <v>0.99097222222222225</v>
      </c>
      <c r="I143" s="1" t="s">
        <v>503</v>
      </c>
      <c r="J143" s="11">
        <v>0</v>
      </c>
      <c r="K143" s="1">
        <v>0</v>
      </c>
      <c r="L143" s="1">
        <v>0</v>
      </c>
      <c r="M143" s="98">
        <f>(J143+K143+L143)/D143*100</f>
        <v>0</v>
      </c>
      <c r="N143" s="11" t="s">
        <v>25</v>
      </c>
      <c r="O143" s="1" t="s">
        <v>80</v>
      </c>
      <c r="P143" s="1" t="s">
        <v>27</v>
      </c>
      <c r="Q143" s="11" t="s">
        <v>77</v>
      </c>
      <c r="R143" s="1" t="s">
        <v>29</v>
      </c>
      <c r="S143" s="11" t="s">
        <v>150</v>
      </c>
      <c r="T143" s="30" t="s">
        <v>150</v>
      </c>
    </row>
    <row r="144" spans="1:20" s="1" customFormat="1" ht="14" x14ac:dyDescent="0.2">
      <c r="A144" s="3" t="s">
        <v>490</v>
      </c>
      <c r="B144" s="11" t="s">
        <v>491</v>
      </c>
      <c r="C144" s="1" t="s">
        <v>500</v>
      </c>
      <c r="D144" s="25">
        <v>62</v>
      </c>
      <c r="E144" s="1">
        <f>(D144-80848.8)^2</f>
        <v>6526507054.2400007</v>
      </c>
      <c r="F144" s="22">
        <v>45411</v>
      </c>
      <c r="G144" s="96" t="s">
        <v>575</v>
      </c>
      <c r="H144" s="28">
        <v>8.3333333333333332E-3</v>
      </c>
      <c r="I144" s="1" t="s">
        <v>503</v>
      </c>
      <c r="J144" s="11">
        <v>0</v>
      </c>
      <c r="K144" s="1">
        <v>0</v>
      </c>
      <c r="L144" s="1">
        <v>0</v>
      </c>
      <c r="M144" s="98">
        <f>(J144+K144+L144)/D144*100</f>
        <v>0</v>
      </c>
      <c r="N144" s="11" t="s">
        <v>25</v>
      </c>
      <c r="O144" s="1" t="s">
        <v>26</v>
      </c>
      <c r="P144" s="1" t="s">
        <v>524</v>
      </c>
      <c r="Q144" s="11" t="s">
        <v>77</v>
      </c>
      <c r="R144" s="1" t="s">
        <v>97</v>
      </c>
      <c r="S144" s="11" t="s">
        <v>25</v>
      </c>
      <c r="T144" s="30" t="s">
        <v>99</v>
      </c>
    </row>
    <row r="145" spans="1:21" s="1" customFormat="1" x14ac:dyDescent="0.2">
      <c r="A145" s="13" t="s">
        <v>370</v>
      </c>
      <c r="B145" s="11" t="s">
        <v>371</v>
      </c>
      <c r="C145" s="1" t="s">
        <v>499</v>
      </c>
      <c r="D145" s="25">
        <v>3928</v>
      </c>
      <c r="E145" s="1">
        <f>(D145-80848.8)^2</f>
        <v>5916809472.6400003</v>
      </c>
      <c r="F145" s="22">
        <v>45409</v>
      </c>
      <c r="G145" s="96" t="s">
        <v>571</v>
      </c>
      <c r="H145" s="28">
        <v>0.41736111111111113</v>
      </c>
      <c r="I145" s="1" t="s">
        <v>34</v>
      </c>
      <c r="J145" s="11">
        <v>16</v>
      </c>
      <c r="K145" s="1">
        <v>13</v>
      </c>
      <c r="L145" s="1">
        <v>2</v>
      </c>
      <c r="M145" s="98">
        <f>(J145+K145+L145)/D145*100</f>
        <v>0.78920570264765788</v>
      </c>
      <c r="N145" s="11" t="s">
        <v>25</v>
      </c>
      <c r="O145" s="1" t="s">
        <v>26</v>
      </c>
      <c r="P145" s="1" t="s">
        <v>27</v>
      </c>
      <c r="Q145" s="11" t="s">
        <v>77</v>
      </c>
      <c r="R145" s="1" t="s">
        <v>29</v>
      </c>
      <c r="S145" s="11" t="s">
        <v>150</v>
      </c>
      <c r="T145" s="30" t="s">
        <v>150</v>
      </c>
    </row>
    <row r="146" spans="1:21" s="1" customFormat="1" x14ac:dyDescent="0.2">
      <c r="A146" s="13" t="s">
        <v>215</v>
      </c>
      <c r="B146" s="11" t="s">
        <v>216</v>
      </c>
      <c r="C146" s="1" t="s">
        <v>499</v>
      </c>
      <c r="D146" s="25">
        <v>1243</v>
      </c>
      <c r="E146" s="1">
        <f>(D146-80848.8)^2</f>
        <v>6337083393.6400003</v>
      </c>
      <c r="F146" s="22">
        <v>45407</v>
      </c>
      <c r="G146" s="96" t="s">
        <v>571</v>
      </c>
      <c r="H146" s="28">
        <v>0.48333333333333334</v>
      </c>
      <c r="I146" s="1" t="s">
        <v>503</v>
      </c>
      <c r="J146" s="11">
        <v>0</v>
      </c>
      <c r="K146" s="1">
        <v>2</v>
      </c>
      <c r="L146" s="1">
        <v>0</v>
      </c>
      <c r="M146" s="98">
        <f>(J146+K146+L146)/D146*100</f>
        <v>0.16090104585679807</v>
      </c>
      <c r="N146" s="11" t="s">
        <v>25</v>
      </c>
      <c r="O146" s="1" t="s">
        <v>26</v>
      </c>
      <c r="P146" s="1" t="s">
        <v>27</v>
      </c>
      <c r="Q146" s="11" t="s">
        <v>77</v>
      </c>
      <c r="R146" s="1" t="s">
        <v>29</v>
      </c>
      <c r="S146" s="11" t="s">
        <v>150</v>
      </c>
      <c r="T146" s="30" t="s">
        <v>150</v>
      </c>
    </row>
    <row r="147" spans="1:21" s="1" customFormat="1" x14ac:dyDescent="0.2">
      <c r="A147" s="13" t="s">
        <v>78</v>
      </c>
      <c r="B147" s="11" t="s">
        <v>79</v>
      </c>
      <c r="C147" s="1" t="s">
        <v>499</v>
      </c>
      <c r="D147" s="25">
        <v>3298</v>
      </c>
      <c r="E147" s="1">
        <f>(D147-80848.8)^2</f>
        <v>6014126580.6400003</v>
      </c>
      <c r="F147" s="22">
        <v>45406</v>
      </c>
      <c r="G147" s="96" t="s">
        <v>571</v>
      </c>
      <c r="H147" s="28">
        <v>0.5756944444444444</v>
      </c>
      <c r="I147" s="1" t="s">
        <v>501</v>
      </c>
      <c r="J147" s="11">
        <v>4</v>
      </c>
      <c r="K147" s="1">
        <v>1</v>
      </c>
      <c r="L147" s="1">
        <v>0</v>
      </c>
      <c r="M147" s="98">
        <f>(J147+K147+L147)/D147*100</f>
        <v>0.1516070345664039</v>
      </c>
      <c r="N147" s="11" t="s">
        <v>25</v>
      </c>
      <c r="O147" s="1" t="s">
        <v>80</v>
      </c>
      <c r="P147" s="1" t="s">
        <v>27</v>
      </c>
      <c r="Q147" s="11" t="s">
        <v>77</v>
      </c>
      <c r="R147" s="1" t="s">
        <v>29</v>
      </c>
      <c r="S147" s="11" t="s">
        <v>150</v>
      </c>
      <c r="T147" s="30" t="s">
        <v>150</v>
      </c>
    </row>
    <row r="148" spans="1:21" s="1" customFormat="1" ht="14" x14ac:dyDescent="0.2">
      <c r="A148" s="4" t="s">
        <v>433</v>
      </c>
      <c r="B148" s="11" t="s">
        <v>434</v>
      </c>
      <c r="C148" s="1" t="s">
        <v>499</v>
      </c>
      <c r="D148" s="25">
        <v>3982</v>
      </c>
      <c r="E148" s="1">
        <f>(D148-80848.8)^2</f>
        <v>5908504942.2400007</v>
      </c>
      <c r="F148" s="22">
        <v>45410</v>
      </c>
      <c r="G148" s="96" t="s">
        <v>571</v>
      </c>
      <c r="H148" s="28">
        <v>0.52638888888888891</v>
      </c>
      <c r="I148" s="1" t="s">
        <v>503</v>
      </c>
      <c r="J148" s="11">
        <v>0</v>
      </c>
      <c r="K148" s="1">
        <v>0</v>
      </c>
      <c r="L148" s="1">
        <v>1</v>
      </c>
      <c r="M148" s="98">
        <f>(J148+K148+L148)/D148*100</f>
        <v>2.5113008538422906E-2</v>
      </c>
      <c r="N148" s="11" t="s">
        <v>25</v>
      </c>
      <c r="O148" s="1" t="s">
        <v>52</v>
      </c>
      <c r="P148" s="1" t="s">
        <v>27</v>
      </c>
      <c r="Q148" s="11" t="s">
        <v>77</v>
      </c>
      <c r="R148" s="1" t="s">
        <v>149</v>
      </c>
      <c r="S148" s="11" t="s">
        <v>150</v>
      </c>
      <c r="T148" s="30" t="s">
        <v>150</v>
      </c>
    </row>
    <row r="149" spans="1:21" s="1" customFormat="1" x14ac:dyDescent="0.2">
      <c r="A149" s="13" t="s">
        <v>173</v>
      </c>
      <c r="B149" s="11" t="s">
        <v>174</v>
      </c>
      <c r="C149" s="1" t="s">
        <v>499</v>
      </c>
      <c r="D149" s="25">
        <v>10600</v>
      </c>
      <c r="E149" s="1">
        <f>(D149-80848.8)^2</f>
        <v>4934893901.4400005</v>
      </c>
      <c r="F149" s="22">
        <v>45407</v>
      </c>
      <c r="G149" s="96" t="s">
        <v>575</v>
      </c>
      <c r="H149" s="28">
        <v>6.458333333333334E-2</v>
      </c>
      <c r="I149" s="1" t="s">
        <v>503</v>
      </c>
      <c r="J149" s="11">
        <v>2</v>
      </c>
      <c r="K149" s="1">
        <v>0</v>
      </c>
      <c r="L149" s="1">
        <v>0</v>
      </c>
      <c r="M149" s="98">
        <f>(J149+K149+L149)/D149*100</f>
        <v>1.8867924528301886E-2</v>
      </c>
      <c r="N149" s="11" t="s">
        <v>25</v>
      </c>
      <c r="O149" s="1" t="s">
        <v>26</v>
      </c>
      <c r="P149" s="1" t="s">
        <v>27</v>
      </c>
      <c r="Q149" s="11" t="s">
        <v>77</v>
      </c>
      <c r="R149" s="1" t="s">
        <v>29</v>
      </c>
      <c r="S149" s="11" t="s">
        <v>150</v>
      </c>
      <c r="T149" s="30" t="s">
        <v>150</v>
      </c>
    </row>
    <row r="150" spans="1:21" s="1" customFormat="1" x14ac:dyDescent="0.2">
      <c r="A150" s="13" t="s">
        <v>290</v>
      </c>
      <c r="B150" s="11" t="s">
        <v>291</v>
      </c>
      <c r="C150" s="1" t="s">
        <v>499</v>
      </c>
      <c r="D150" s="25">
        <v>20700</v>
      </c>
      <c r="E150" s="1">
        <f>(D150-80848.8)^2</f>
        <v>3617878141.4400005</v>
      </c>
      <c r="F150" s="22">
        <v>45408</v>
      </c>
      <c r="G150" s="96" t="s">
        <v>571</v>
      </c>
      <c r="H150" s="28">
        <v>0.30486111111111114</v>
      </c>
      <c r="I150" s="1" t="s">
        <v>6</v>
      </c>
      <c r="J150" s="11">
        <v>0</v>
      </c>
      <c r="K150" s="1">
        <v>0</v>
      </c>
      <c r="L150" s="1">
        <v>1</v>
      </c>
      <c r="M150" s="98">
        <f>(J150+K150+L150)/D150*100</f>
        <v>4.830917874396135E-3</v>
      </c>
      <c r="N150" s="11" t="s">
        <v>25</v>
      </c>
      <c r="O150" s="1" t="s">
        <v>26</v>
      </c>
      <c r="P150" s="1" t="s">
        <v>27</v>
      </c>
      <c r="Q150" s="11" t="s">
        <v>77</v>
      </c>
      <c r="R150" s="1" t="s">
        <v>29</v>
      </c>
      <c r="S150" s="11" t="s">
        <v>150</v>
      </c>
      <c r="T150" s="30" t="s">
        <v>150</v>
      </c>
    </row>
    <row r="151" spans="1:21" s="1" customFormat="1" x14ac:dyDescent="0.2">
      <c r="A151" s="13" t="s">
        <v>362</v>
      </c>
      <c r="B151" s="11" t="s">
        <v>363</v>
      </c>
      <c r="C151" s="1" t="s">
        <v>499</v>
      </c>
      <c r="D151" s="25">
        <v>1100000</v>
      </c>
      <c r="E151" s="1">
        <f>(D151-80848.8)^2</f>
        <v>1038669168461.4399</v>
      </c>
      <c r="F151" s="22">
        <v>45409</v>
      </c>
      <c r="G151" s="96" t="s">
        <v>571</v>
      </c>
      <c r="H151" s="28">
        <v>0.35208333333333336</v>
      </c>
      <c r="I151" s="1" t="s">
        <v>6</v>
      </c>
      <c r="J151" s="11">
        <v>26</v>
      </c>
      <c r="K151" s="1">
        <v>12</v>
      </c>
      <c r="L151" s="1">
        <v>10</v>
      </c>
      <c r="M151" s="98">
        <f>(J151+K151+L151)/D151*100</f>
        <v>4.3636363636363638E-3</v>
      </c>
      <c r="N151" s="11" t="s">
        <v>25</v>
      </c>
      <c r="O151" s="1" t="s">
        <v>52</v>
      </c>
      <c r="P151" s="1" t="s">
        <v>27</v>
      </c>
      <c r="Q151" s="11" t="s">
        <v>77</v>
      </c>
      <c r="R151" s="1" t="s">
        <v>29</v>
      </c>
      <c r="S151" s="11" t="s">
        <v>150</v>
      </c>
      <c r="T151" s="30" t="s">
        <v>150</v>
      </c>
    </row>
    <row r="152" spans="1:21" s="1" customFormat="1" ht="14" x14ac:dyDescent="0.2">
      <c r="A152" s="4" t="s">
        <v>406</v>
      </c>
      <c r="B152" s="11" t="s">
        <v>363</v>
      </c>
      <c r="C152" s="1" t="s">
        <v>499</v>
      </c>
      <c r="D152" s="25">
        <v>1100000</v>
      </c>
      <c r="E152" s="1">
        <f>(D152-80848.8)^2</f>
        <v>1038669168461.4399</v>
      </c>
      <c r="F152" s="22">
        <v>45409</v>
      </c>
      <c r="G152" s="96" t="s">
        <v>573</v>
      </c>
      <c r="H152" s="28">
        <v>0.83888888888888891</v>
      </c>
      <c r="I152" s="1" t="s">
        <v>6</v>
      </c>
      <c r="J152" s="11">
        <v>23</v>
      </c>
      <c r="K152" s="1">
        <v>7</v>
      </c>
      <c r="L152" s="1">
        <v>3</v>
      </c>
      <c r="M152" s="98">
        <f>(J152+K152+L152)/D152*100</f>
        <v>3.0000000000000001E-3</v>
      </c>
      <c r="N152" s="11" t="s">
        <v>25</v>
      </c>
      <c r="O152" s="1" t="s">
        <v>52</v>
      </c>
      <c r="P152" s="1" t="s">
        <v>27</v>
      </c>
      <c r="Q152" s="11" t="s">
        <v>77</v>
      </c>
      <c r="R152" s="1" t="s">
        <v>29</v>
      </c>
      <c r="S152" s="11" t="s">
        <v>25</v>
      </c>
      <c r="T152" s="30" t="s">
        <v>150</v>
      </c>
      <c r="U152" s="1" t="s">
        <v>407</v>
      </c>
    </row>
    <row r="153" spans="1:21" s="1" customFormat="1" x14ac:dyDescent="0.2">
      <c r="A153" s="13" t="s">
        <v>142</v>
      </c>
      <c r="B153" s="11" t="s">
        <v>143</v>
      </c>
      <c r="C153" s="1" t="s">
        <v>499</v>
      </c>
      <c r="D153" s="25">
        <v>1708</v>
      </c>
      <c r="E153" s="1">
        <f>(D153-80848.8)^2</f>
        <v>6263266224.6400003</v>
      </c>
      <c r="F153" s="22">
        <v>45406</v>
      </c>
      <c r="G153" s="96" t="s">
        <v>574</v>
      </c>
      <c r="H153" s="28">
        <v>0.89861111111111114</v>
      </c>
      <c r="I153" s="1" t="s">
        <v>34</v>
      </c>
      <c r="J153" s="11">
        <v>0</v>
      </c>
      <c r="K153" s="1">
        <v>0</v>
      </c>
      <c r="L153" s="1">
        <v>0</v>
      </c>
      <c r="M153" s="98">
        <f>(J153+K153+L153)/D153*100</f>
        <v>0</v>
      </c>
      <c r="N153" s="11" t="s">
        <v>25</v>
      </c>
      <c r="O153" s="1" t="s">
        <v>52</v>
      </c>
      <c r="P153" s="1" t="s">
        <v>27</v>
      </c>
      <c r="Q153" s="11" t="s">
        <v>77</v>
      </c>
      <c r="R153" s="1" t="s">
        <v>97</v>
      </c>
      <c r="S153" s="11" t="s">
        <v>25</v>
      </c>
      <c r="T153" s="30" t="s">
        <v>99</v>
      </c>
    </row>
    <row r="154" spans="1:21" s="1" customFormat="1" x14ac:dyDescent="0.2">
      <c r="A154" s="13" t="s">
        <v>230</v>
      </c>
      <c r="B154" s="11" t="s">
        <v>231</v>
      </c>
      <c r="C154" s="1" t="s">
        <v>499</v>
      </c>
      <c r="D154" s="25">
        <v>1788</v>
      </c>
      <c r="E154" s="1">
        <f>(D154-80848.8)^2</f>
        <v>6250610096.6400003</v>
      </c>
      <c r="F154" s="22">
        <v>45407</v>
      </c>
      <c r="G154" s="96" t="s">
        <v>571</v>
      </c>
      <c r="H154" s="28">
        <v>0.5625</v>
      </c>
      <c r="I154" s="1" t="s">
        <v>6</v>
      </c>
      <c r="J154" s="11">
        <v>0</v>
      </c>
      <c r="K154" s="1">
        <v>0</v>
      </c>
      <c r="L154" s="1">
        <v>0</v>
      </c>
      <c r="M154" s="98">
        <f>(J154+K154+L154)/D154*100</f>
        <v>0</v>
      </c>
      <c r="N154" s="11" t="s">
        <v>25</v>
      </c>
      <c r="O154" s="1" t="s">
        <v>26</v>
      </c>
      <c r="P154" s="1" t="s">
        <v>27</v>
      </c>
      <c r="Q154" s="11" t="s">
        <v>77</v>
      </c>
      <c r="R154" s="1" t="s">
        <v>29</v>
      </c>
      <c r="S154" s="11" t="s">
        <v>150</v>
      </c>
      <c r="T154" s="30" t="s">
        <v>150</v>
      </c>
    </row>
    <row r="155" spans="1:21" s="1" customFormat="1" x14ac:dyDescent="0.2">
      <c r="A155" s="13" t="s">
        <v>275</v>
      </c>
      <c r="B155" s="11" t="s">
        <v>276</v>
      </c>
      <c r="C155" s="1" t="s">
        <v>499</v>
      </c>
      <c r="D155" s="25">
        <v>3884</v>
      </c>
      <c r="E155" s="1">
        <f>(D155-80848.8)^2</f>
        <v>5923580439.0400009</v>
      </c>
      <c r="F155" s="22">
        <v>45407</v>
      </c>
      <c r="G155" s="96" t="s">
        <v>573</v>
      </c>
      <c r="H155" s="28">
        <v>0.81597222222222221</v>
      </c>
      <c r="I155" s="1" t="s">
        <v>6</v>
      </c>
      <c r="J155" s="11">
        <v>0</v>
      </c>
      <c r="K155" s="1">
        <v>0</v>
      </c>
      <c r="L155" s="1">
        <v>0</v>
      </c>
      <c r="M155" s="98">
        <f>(J155+K155+L155)/D155*100</f>
        <v>0</v>
      </c>
      <c r="N155" s="11" t="s">
        <v>25</v>
      </c>
      <c r="O155" s="1" t="s">
        <v>26</v>
      </c>
      <c r="P155" s="1" t="s">
        <v>27</v>
      </c>
      <c r="Q155" s="11" t="s">
        <v>77</v>
      </c>
      <c r="R155" s="1" t="s">
        <v>29</v>
      </c>
      <c r="S155" s="11" t="s">
        <v>150</v>
      </c>
      <c r="T155" s="30" t="s">
        <v>150</v>
      </c>
    </row>
    <row r="156" spans="1:21" s="1" customFormat="1" x14ac:dyDescent="0.2">
      <c r="A156" s="13" t="s">
        <v>242</v>
      </c>
      <c r="B156" s="11" t="s">
        <v>243</v>
      </c>
      <c r="C156" s="1" t="s">
        <v>239</v>
      </c>
      <c r="D156" s="25">
        <v>13700</v>
      </c>
      <c r="E156" s="1">
        <f>(D156-80848.8)^2</f>
        <v>4508961341.4400005</v>
      </c>
      <c r="F156" s="22">
        <v>45407</v>
      </c>
      <c r="G156" s="96" t="s">
        <v>572</v>
      </c>
      <c r="H156" s="28">
        <v>0.6118055555555556</v>
      </c>
      <c r="I156" s="1" t="s">
        <v>501</v>
      </c>
      <c r="J156" s="11">
        <v>125</v>
      </c>
      <c r="K156" s="1">
        <v>61</v>
      </c>
      <c r="L156" s="1">
        <v>61</v>
      </c>
      <c r="M156" s="98">
        <f>(J156+K156+L156)/D156*100</f>
        <v>1.8029197080291972</v>
      </c>
      <c r="N156" s="11" t="s">
        <v>52</v>
      </c>
      <c r="O156" s="1" t="s">
        <v>52</v>
      </c>
      <c r="P156" s="1" t="s">
        <v>512</v>
      </c>
      <c r="Q156" s="11" t="s">
        <v>77</v>
      </c>
      <c r="R156" s="1" t="s">
        <v>149</v>
      </c>
      <c r="S156" s="11" t="s">
        <v>150</v>
      </c>
      <c r="T156" s="30" t="s">
        <v>150</v>
      </c>
    </row>
    <row r="157" spans="1:21" s="1" customFormat="1" x14ac:dyDescent="0.2">
      <c r="A157" s="13" t="s">
        <v>357</v>
      </c>
      <c r="B157" s="11" t="s">
        <v>358</v>
      </c>
      <c r="C157" s="1" t="s">
        <v>239</v>
      </c>
      <c r="D157" s="25">
        <v>1811</v>
      </c>
      <c r="E157" s="1">
        <f>(D157-80848.8)^2</f>
        <v>6246973828.8400002</v>
      </c>
      <c r="F157" s="22">
        <v>45409</v>
      </c>
      <c r="G157" s="96" t="s">
        <v>576</v>
      </c>
      <c r="H157" s="28">
        <v>0.18819444444444444</v>
      </c>
      <c r="I157" s="1" t="s">
        <v>502</v>
      </c>
      <c r="J157" s="11">
        <v>11</v>
      </c>
      <c r="K157" s="1">
        <v>5</v>
      </c>
      <c r="L157" s="1">
        <v>0</v>
      </c>
      <c r="M157" s="98">
        <f>(J157+K157+L157)/D157*100</f>
        <v>0.88348978464936512</v>
      </c>
      <c r="N157" s="11" t="s">
        <v>25</v>
      </c>
      <c r="O157" s="1" t="s">
        <v>52</v>
      </c>
      <c r="P157" s="1" t="s">
        <v>513</v>
      </c>
      <c r="Q157" s="11" t="s">
        <v>77</v>
      </c>
      <c r="R157" s="1" t="s">
        <v>29</v>
      </c>
      <c r="S157" s="11" t="s">
        <v>150</v>
      </c>
      <c r="T157" s="30" t="s">
        <v>150</v>
      </c>
      <c r="U157" s="1" t="s">
        <v>359</v>
      </c>
    </row>
    <row r="158" spans="1:21" s="1" customFormat="1" x14ac:dyDescent="0.2">
      <c r="A158" s="13" t="s">
        <v>237</v>
      </c>
      <c r="B158" s="11" t="s">
        <v>238</v>
      </c>
      <c r="C158" s="1" t="s">
        <v>239</v>
      </c>
      <c r="D158" s="25">
        <v>8552</v>
      </c>
      <c r="E158" s="1">
        <f>(D158-80848.8)^2</f>
        <v>5226827290.2400007</v>
      </c>
      <c r="F158" s="22">
        <v>45407</v>
      </c>
      <c r="G158" s="96" t="s">
        <v>571</v>
      </c>
      <c r="H158" s="28">
        <v>0.5805555555555556</v>
      </c>
      <c r="I158" s="1" t="s">
        <v>501</v>
      </c>
      <c r="J158" s="11">
        <v>16</v>
      </c>
      <c r="K158" s="1">
        <v>11</v>
      </c>
      <c r="L158" s="1">
        <v>2</v>
      </c>
      <c r="M158" s="98">
        <f>(J158+K158+L158)/D158*100</f>
        <v>0.33910196445275959</v>
      </c>
      <c r="N158" s="11" t="s">
        <v>52</v>
      </c>
      <c r="O158" s="1" t="s">
        <v>52</v>
      </c>
      <c r="P158" s="1" t="s">
        <v>511</v>
      </c>
      <c r="Q158" s="11" t="s">
        <v>77</v>
      </c>
      <c r="R158" s="1" t="s">
        <v>29</v>
      </c>
      <c r="S158" s="11" t="s">
        <v>150</v>
      </c>
      <c r="T158" s="30" t="s">
        <v>150</v>
      </c>
    </row>
    <row r="159" spans="1:21" s="1" customFormat="1" x14ac:dyDescent="0.2">
      <c r="A159" s="13" t="s">
        <v>249</v>
      </c>
      <c r="B159" s="11" t="s">
        <v>250</v>
      </c>
      <c r="C159" s="1" t="s">
        <v>239</v>
      </c>
      <c r="D159" s="25">
        <v>54000</v>
      </c>
      <c r="E159" s="1">
        <f>(D159-80848.8)^2</f>
        <v>720858061.44000018</v>
      </c>
      <c r="F159" s="22">
        <v>45407</v>
      </c>
      <c r="G159" s="96" t="s">
        <v>572</v>
      </c>
      <c r="H159" s="28">
        <v>0.68680555555555556</v>
      </c>
      <c r="I159" s="1" t="s">
        <v>34</v>
      </c>
      <c r="J159" s="11">
        <v>23</v>
      </c>
      <c r="K159" s="1">
        <v>6</v>
      </c>
      <c r="L159" s="1">
        <v>0</v>
      </c>
      <c r="M159" s="98">
        <f>(J159+K159+L159)/D159*100</f>
        <v>5.3703703703703705E-2</v>
      </c>
      <c r="N159" s="11" t="s">
        <v>25</v>
      </c>
      <c r="O159" s="1" t="s">
        <v>26</v>
      </c>
      <c r="P159" s="1" t="s">
        <v>27</v>
      </c>
      <c r="Q159" s="11" t="s">
        <v>77</v>
      </c>
      <c r="R159" s="1" t="s">
        <v>29</v>
      </c>
      <c r="S159" s="11" t="s">
        <v>150</v>
      </c>
      <c r="T159" s="30" t="s">
        <v>150</v>
      </c>
    </row>
    <row r="160" spans="1:21" s="1" customFormat="1" x14ac:dyDescent="0.2">
      <c r="A160" s="13" t="s">
        <v>185</v>
      </c>
      <c r="B160" s="11" t="s">
        <v>186</v>
      </c>
      <c r="C160" s="1" t="s">
        <v>239</v>
      </c>
      <c r="D160" s="25">
        <v>435</v>
      </c>
      <c r="E160" s="1">
        <f>(D160-80848.8)^2</f>
        <v>6466379230.4400005</v>
      </c>
      <c r="F160" s="22">
        <v>45407</v>
      </c>
      <c r="G160" s="96" t="s">
        <v>571</v>
      </c>
      <c r="H160" s="28">
        <v>0.41041666666666665</v>
      </c>
      <c r="I160" s="1" t="s">
        <v>503</v>
      </c>
      <c r="J160" s="11">
        <v>0</v>
      </c>
      <c r="K160" s="1">
        <v>0</v>
      </c>
      <c r="L160" s="1">
        <v>0</v>
      </c>
      <c r="M160" s="98">
        <f>(J160+K160+L160)/D160*100</f>
        <v>0</v>
      </c>
      <c r="N160" s="11" t="s">
        <v>25</v>
      </c>
      <c r="O160" s="1" t="s">
        <v>52</v>
      </c>
      <c r="P160" s="1" t="s">
        <v>510</v>
      </c>
      <c r="Q160" s="11" t="s">
        <v>77</v>
      </c>
      <c r="R160" s="1" t="s">
        <v>29</v>
      </c>
      <c r="S160" s="11" t="s">
        <v>150</v>
      </c>
      <c r="T160" s="30" t="s">
        <v>150</v>
      </c>
    </row>
    <row r="161" spans="1:21" s="1" customFormat="1" ht="14" x14ac:dyDescent="0.2">
      <c r="A161" s="4" t="s">
        <v>409</v>
      </c>
      <c r="B161" s="11" t="s">
        <v>410</v>
      </c>
      <c r="C161" s="1" t="s">
        <v>239</v>
      </c>
      <c r="D161" s="25">
        <v>1748</v>
      </c>
      <c r="E161" s="1">
        <f>(D161-80848.8)^2</f>
        <v>6256936560.6400003</v>
      </c>
      <c r="F161" s="22">
        <v>45409</v>
      </c>
      <c r="G161" s="96" t="s">
        <v>574</v>
      </c>
      <c r="H161" s="28">
        <v>0.96944444444444444</v>
      </c>
      <c r="I161" s="1" t="s">
        <v>6</v>
      </c>
      <c r="J161" s="11">
        <v>0</v>
      </c>
      <c r="K161" s="1">
        <v>0</v>
      </c>
      <c r="L161" s="1">
        <v>0</v>
      </c>
      <c r="M161" s="98">
        <f>(J161+K161+L161)/D161*100</f>
        <v>0</v>
      </c>
      <c r="N161" s="11" t="s">
        <v>25</v>
      </c>
      <c r="O161" s="1" t="s">
        <v>52</v>
      </c>
      <c r="P161" s="1" t="s">
        <v>518</v>
      </c>
      <c r="Q161" s="11" t="s">
        <v>77</v>
      </c>
      <c r="R161" s="1" t="s">
        <v>149</v>
      </c>
      <c r="S161" s="11" t="s">
        <v>150</v>
      </c>
      <c r="T161" s="30" t="s">
        <v>150</v>
      </c>
    </row>
    <row r="162" spans="1:21" s="1" customFormat="1" x14ac:dyDescent="0.2">
      <c r="A162" s="13" t="s">
        <v>246</v>
      </c>
      <c r="B162" s="11" t="s">
        <v>247</v>
      </c>
      <c r="C162" s="1" t="s">
        <v>500</v>
      </c>
      <c r="D162" s="25">
        <v>52</v>
      </c>
      <c r="E162" s="1">
        <f>(D162-80848.8)^2</f>
        <v>6528122890.2400007</v>
      </c>
      <c r="F162" s="22">
        <v>45407</v>
      </c>
      <c r="G162" s="96" t="s">
        <v>572</v>
      </c>
      <c r="H162" s="28">
        <v>0.65416666666666667</v>
      </c>
      <c r="I162" s="1" t="s">
        <v>503</v>
      </c>
      <c r="J162" s="11">
        <v>0</v>
      </c>
      <c r="K162" s="1">
        <v>0</v>
      </c>
      <c r="L162" s="1">
        <v>0</v>
      </c>
      <c r="M162" s="98">
        <f>(J162+K162+L162)/D162*100</f>
        <v>0</v>
      </c>
      <c r="N162" s="11" t="s">
        <v>25</v>
      </c>
      <c r="O162" s="1" t="s">
        <v>80</v>
      </c>
      <c r="P162" s="1" t="s">
        <v>27</v>
      </c>
      <c r="Q162" s="11" t="s">
        <v>248</v>
      </c>
      <c r="R162" s="1" t="s">
        <v>29</v>
      </c>
      <c r="S162" s="11" t="s">
        <v>150</v>
      </c>
      <c r="T162" s="30" t="s">
        <v>150</v>
      </c>
    </row>
    <row r="163" spans="1:21" s="1" customFormat="1" ht="14" x14ac:dyDescent="0.2">
      <c r="A163" s="4" t="s">
        <v>402</v>
      </c>
      <c r="B163" s="11" t="s">
        <v>403</v>
      </c>
      <c r="C163" s="1" t="s">
        <v>500</v>
      </c>
      <c r="D163" s="25">
        <v>130</v>
      </c>
      <c r="E163" s="1">
        <f>(D163-80848.8)^2</f>
        <v>6515524673.4400005</v>
      </c>
      <c r="F163" s="22">
        <v>45409</v>
      </c>
      <c r="G163" s="96" t="s">
        <v>573</v>
      </c>
      <c r="H163" s="28">
        <v>0.8354166666666667</v>
      </c>
      <c r="I163" s="1" t="s">
        <v>503</v>
      </c>
      <c r="J163" s="11">
        <v>0</v>
      </c>
      <c r="K163" s="1">
        <v>0</v>
      </c>
      <c r="L163" s="1">
        <v>0</v>
      </c>
      <c r="M163" s="98">
        <f>(J163+K163+L163)/D163*100</f>
        <v>0</v>
      </c>
      <c r="N163" s="11" t="s">
        <v>25</v>
      </c>
      <c r="O163" s="1" t="s">
        <v>80</v>
      </c>
      <c r="P163" s="1" t="s">
        <v>27</v>
      </c>
      <c r="Q163" s="11" t="s">
        <v>404</v>
      </c>
      <c r="R163" s="1" t="s">
        <v>97</v>
      </c>
      <c r="S163" s="11" t="s">
        <v>405</v>
      </c>
      <c r="T163" s="30" t="s">
        <v>225</v>
      </c>
    </row>
    <row r="164" spans="1:21" s="1" customFormat="1" x14ac:dyDescent="0.2">
      <c r="A164" s="13" t="s">
        <v>160</v>
      </c>
      <c r="B164" s="11" t="s">
        <v>161</v>
      </c>
      <c r="C164" s="1" t="s">
        <v>500</v>
      </c>
      <c r="D164" s="25">
        <v>6</v>
      </c>
      <c r="E164" s="1">
        <f>(D164-80848.8)^2</f>
        <v>6535558311.8400002</v>
      </c>
      <c r="F164" s="22">
        <v>45406</v>
      </c>
      <c r="G164" s="96" t="s">
        <v>574</v>
      </c>
      <c r="H164" s="28">
        <v>0.95694444444444449</v>
      </c>
      <c r="I164" s="1" t="s">
        <v>503</v>
      </c>
      <c r="J164" s="11">
        <v>0</v>
      </c>
      <c r="K164" s="1">
        <v>0</v>
      </c>
      <c r="L164" s="1">
        <v>1</v>
      </c>
      <c r="M164" s="98">
        <f>((J164+K164+L164)/D164)*100</f>
        <v>16.666666666666664</v>
      </c>
      <c r="N164" s="11" t="s">
        <v>25</v>
      </c>
      <c r="O164" s="1" t="s">
        <v>26</v>
      </c>
      <c r="P164" s="1" t="s">
        <v>525</v>
      </c>
      <c r="Q164" s="11" t="s">
        <v>527</v>
      </c>
      <c r="R164" s="1" t="s">
        <v>29</v>
      </c>
      <c r="S164" s="11" t="s">
        <v>150</v>
      </c>
      <c r="T164" s="30" t="s">
        <v>150</v>
      </c>
    </row>
    <row r="165" spans="1:21" s="1" customFormat="1" x14ac:dyDescent="0.2">
      <c r="A165" s="13" t="s">
        <v>265</v>
      </c>
      <c r="B165" s="11" t="s">
        <v>266</v>
      </c>
      <c r="C165" s="1" t="s">
        <v>500</v>
      </c>
      <c r="D165" s="25">
        <v>701</v>
      </c>
      <c r="E165" s="1">
        <f>(D165-80848.8)^2</f>
        <v>6423669844.8400002</v>
      </c>
      <c r="F165" s="22">
        <v>45407</v>
      </c>
      <c r="G165" s="96" t="s">
        <v>573</v>
      </c>
      <c r="H165" s="28">
        <v>0.7729166666666667</v>
      </c>
      <c r="I165" s="1" t="s">
        <v>503</v>
      </c>
      <c r="J165" s="11">
        <v>35</v>
      </c>
      <c r="K165" s="1">
        <v>17</v>
      </c>
      <c r="L165" s="1">
        <v>0</v>
      </c>
      <c r="M165" s="98">
        <f>(J165+K165+L165)/D165*100</f>
        <v>7.4179743223965771</v>
      </c>
      <c r="N165" s="11" t="s">
        <v>80</v>
      </c>
      <c r="O165" s="1" t="s">
        <v>80</v>
      </c>
      <c r="P165" s="1" t="s">
        <v>27</v>
      </c>
      <c r="Q165" s="11" t="s">
        <v>527</v>
      </c>
      <c r="R165" s="1" t="s">
        <v>29</v>
      </c>
      <c r="S165" s="11" t="s">
        <v>150</v>
      </c>
      <c r="T165" s="30" t="s">
        <v>150</v>
      </c>
    </row>
    <row r="166" spans="1:21" s="1" customFormat="1" x14ac:dyDescent="0.2">
      <c r="A166" s="13" t="s">
        <v>340</v>
      </c>
      <c r="B166" s="11" t="s">
        <v>341</v>
      </c>
      <c r="C166" s="1" t="s">
        <v>500</v>
      </c>
      <c r="D166" s="25">
        <v>97</v>
      </c>
      <c r="E166" s="1">
        <f>(D166-80848.8)^2</f>
        <v>6520853203.2400007</v>
      </c>
      <c r="F166" s="22">
        <v>45408</v>
      </c>
      <c r="G166" s="96" t="s">
        <v>574</v>
      </c>
      <c r="H166" s="28">
        <v>0.95625000000000004</v>
      </c>
      <c r="I166" s="1" t="s">
        <v>503</v>
      </c>
      <c r="J166" s="11">
        <v>0</v>
      </c>
      <c r="K166" s="1">
        <v>0</v>
      </c>
      <c r="L166" s="1">
        <v>5</v>
      </c>
      <c r="M166" s="98">
        <f>(J166+K166+L166)/D166*100</f>
        <v>5.1546391752577314</v>
      </c>
      <c r="N166" s="11" t="s">
        <v>25</v>
      </c>
      <c r="O166" s="1" t="s">
        <v>80</v>
      </c>
      <c r="P166" s="1" t="s">
        <v>27</v>
      </c>
      <c r="Q166" s="11" t="s">
        <v>527</v>
      </c>
      <c r="R166" s="1" t="s">
        <v>97</v>
      </c>
      <c r="S166" s="11" t="s">
        <v>98</v>
      </c>
      <c r="T166" s="30" t="s">
        <v>181</v>
      </c>
      <c r="U166" s="1" t="s">
        <v>342</v>
      </c>
    </row>
    <row r="167" spans="1:21" s="1" customFormat="1" ht="14" x14ac:dyDescent="0.2">
      <c r="A167" s="4" t="s">
        <v>470</v>
      </c>
      <c r="B167" s="11" t="s">
        <v>471</v>
      </c>
      <c r="C167" s="1" t="s">
        <v>500</v>
      </c>
      <c r="D167" s="25">
        <v>97</v>
      </c>
      <c r="E167" s="1">
        <f>(D167-80848.8)^2</f>
        <v>6520853203.2400007</v>
      </c>
      <c r="F167" s="22">
        <v>45410</v>
      </c>
      <c r="G167" s="96" t="s">
        <v>573</v>
      </c>
      <c r="H167" s="28">
        <v>0.84583333333333333</v>
      </c>
      <c r="I167" s="1" t="s">
        <v>34</v>
      </c>
      <c r="J167" s="11">
        <v>2</v>
      </c>
      <c r="K167" s="1">
        <v>2</v>
      </c>
      <c r="L167" s="1">
        <v>1</v>
      </c>
      <c r="M167" s="98">
        <f>(J167+K167+L167)/D167*100</f>
        <v>5.1546391752577314</v>
      </c>
      <c r="N167" s="11" t="s">
        <v>25</v>
      </c>
      <c r="O167" s="1" t="s">
        <v>80</v>
      </c>
      <c r="P167" s="1" t="s">
        <v>27</v>
      </c>
      <c r="Q167" s="11" t="s">
        <v>527</v>
      </c>
      <c r="R167" s="1" t="s">
        <v>29</v>
      </c>
      <c r="S167" s="11" t="s">
        <v>150</v>
      </c>
      <c r="T167" s="30" t="s">
        <v>150</v>
      </c>
    </row>
    <row r="168" spans="1:21" s="1" customFormat="1" ht="14" x14ac:dyDescent="0.2">
      <c r="A168" s="4" t="s">
        <v>482</v>
      </c>
      <c r="B168" s="11" t="s">
        <v>483</v>
      </c>
      <c r="C168" s="1" t="s">
        <v>500</v>
      </c>
      <c r="D168" s="25">
        <v>39</v>
      </c>
      <c r="E168" s="1">
        <f>(D168-80848.8)^2</f>
        <v>6530223776.0400009</v>
      </c>
      <c r="F168" s="22">
        <v>45410</v>
      </c>
      <c r="G168" s="96" t="s">
        <v>574</v>
      </c>
      <c r="H168" s="28">
        <v>0.96180555555555558</v>
      </c>
      <c r="I168" s="1" t="s">
        <v>503</v>
      </c>
      <c r="J168" s="11">
        <v>1</v>
      </c>
      <c r="K168" s="1">
        <v>0</v>
      </c>
      <c r="L168" s="1">
        <v>0</v>
      </c>
      <c r="M168" s="98">
        <f>(J168+K168+L168)/D168*100</f>
        <v>2.5641025641025639</v>
      </c>
      <c r="N168" s="11" t="s">
        <v>25</v>
      </c>
      <c r="O168" s="1" t="s">
        <v>80</v>
      </c>
      <c r="P168" s="1" t="s">
        <v>27</v>
      </c>
      <c r="Q168" s="11" t="s">
        <v>527</v>
      </c>
      <c r="R168" s="1" t="s">
        <v>29</v>
      </c>
      <c r="S168" s="11" t="s">
        <v>150</v>
      </c>
      <c r="T168" s="30" t="s">
        <v>150</v>
      </c>
    </row>
    <row r="169" spans="1:21" s="1" customFormat="1" x14ac:dyDescent="0.2">
      <c r="A169" s="13" t="s">
        <v>382</v>
      </c>
      <c r="B169" s="11" t="s">
        <v>383</v>
      </c>
      <c r="C169" s="1" t="s">
        <v>500</v>
      </c>
      <c r="D169" s="25">
        <v>46</v>
      </c>
      <c r="E169" s="1">
        <f>(D169-80848.8)^2</f>
        <v>6529092487.8400002</v>
      </c>
      <c r="F169" s="22">
        <v>45409</v>
      </c>
      <c r="G169" s="96" t="s">
        <v>571</v>
      </c>
      <c r="H169" s="28">
        <v>0.55763888888888891</v>
      </c>
      <c r="I169" s="1" t="s">
        <v>503</v>
      </c>
      <c r="J169" s="11">
        <v>0</v>
      </c>
      <c r="K169" s="1">
        <v>0</v>
      </c>
      <c r="L169" s="1">
        <v>1</v>
      </c>
      <c r="M169" s="98">
        <f>(J169+K169+L169)/D169*100</f>
        <v>2.1739130434782608</v>
      </c>
      <c r="N169" s="11" t="s">
        <v>25</v>
      </c>
      <c r="O169" s="1" t="s">
        <v>26</v>
      </c>
      <c r="P169" s="1" t="s">
        <v>27</v>
      </c>
      <c r="Q169" s="11" t="s">
        <v>527</v>
      </c>
      <c r="R169" s="1" t="s">
        <v>29</v>
      </c>
      <c r="S169" s="11" t="s">
        <v>150</v>
      </c>
      <c r="T169" s="30" t="s">
        <v>150</v>
      </c>
    </row>
    <row r="170" spans="1:21" s="1" customFormat="1" x14ac:dyDescent="0.2">
      <c r="A170" s="13" t="s">
        <v>279</v>
      </c>
      <c r="B170" s="11" t="s">
        <v>280</v>
      </c>
      <c r="C170" s="1" t="s">
        <v>500</v>
      </c>
      <c r="D170" s="25">
        <v>14200</v>
      </c>
      <c r="E170" s="1">
        <f>(D170-80848.8)^2</f>
        <v>4442062541.4400005</v>
      </c>
      <c r="F170" s="22">
        <v>45407</v>
      </c>
      <c r="G170" s="96" t="s">
        <v>574</v>
      </c>
      <c r="H170" s="28">
        <v>0.89652777777777781</v>
      </c>
      <c r="I170" s="1" t="s">
        <v>503</v>
      </c>
      <c r="J170" s="11">
        <v>232</v>
      </c>
      <c r="K170" s="1">
        <v>56</v>
      </c>
      <c r="L170" s="1">
        <v>1</v>
      </c>
      <c r="M170" s="98">
        <f>(J170+K170+L170)/D170*100</f>
        <v>2.035211267605634</v>
      </c>
      <c r="N170" s="11" t="s">
        <v>25</v>
      </c>
      <c r="O170" s="1" t="s">
        <v>80</v>
      </c>
      <c r="P170" s="1" t="s">
        <v>27</v>
      </c>
      <c r="Q170" s="11" t="s">
        <v>527</v>
      </c>
      <c r="R170" s="1" t="s">
        <v>29</v>
      </c>
      <c r="S170" s="11" t="s">
        <v>150</v>
      </c>
      <c r="T170" s="30" t="s">
        <v>150</v>
      </c>
    </row>
    <row r="171" spans="1:21" s="1" customFormat="1" x14ac:dyDescent="0.2">
      <c r="A171" s="13" t="s">
        <v>158</v>
      </c>
      <c r="B171" s="11" t="s">
        <v>159</v>
      </c>
      <c r="C171" s="1" t="s">
        <v>500</v>
      </c>
      <c r="D171" s="25">
        <v>93</v>
      </c>
      <c r="E171" s="1">
        <f>(D171-80848.8)^2</f>
        <v>6521499233.6400003</v>
      </c>
      <c r="F171" s="22">
        <v>45406</v>
      </c>
      <c r="G171" s="96" t="s">
        <v>574</v>
      </c>
      <c r="H171" s="28">
        <v>0.93472222222222223</v>
      </c>
      <c r="I171" s="1" t="s">
        <v>503</v>
      </c>
      <c r="J171" s="11">
        <v>0</v>
      </c>
      <c r="K171" s="1">
        <v>0</v>
      </c>
      <c r="L171" s="1">
        <v>1</v>
      </c>
      <c r="M171" s="98">
        <f>(J171+K171+L171)/D171*100</f>
        <v>1.0752688172043012</v>
      </c>
      <c r="N171" s="11" t="s">
        <v>25</v>
      </c>
      <c r="O171" s="1" t="s">
        <v>52</v>
      </c>
      <c r="P171" s="1" t="s">
        <v>27</v>
      </c>
      <c r="Q171" s="11" t="s">
        <v>527</v>
      </c>
      <c r="R171" s="1" t="s">
        <v>97</v>
      </c>
      <c r="S171" s="11" t="s">
        <v>25</v>
      </c>
      <c r="T171" s="30" t="s">
        <v>99</v>
      </c>
    </row>
    <row r="172" spans="1:21" s="1" customFormat="1" x14ac:dyDescent="0.2">
      <c r="A172" s="13" t="s">
        <v>388</v>
      </c>
      <c r="B172" s="11" t="s">
        <v>389</v>
      </c>
      <c r="C172" s="1" t="s">
        <v>500</v>
      </c>
      <c r="D172" s="25">
        <v>99</v>
      </c>
      <c r="E172" s="1">
        <f>(D172-80848.8)^2</f>
        <v>6520530200.0400009</v>
      </c>
      <c r="F172" s="22">
        <v>45409</v>
      </c>
      <c r="G172" s="96" t="s">
        <v>572</v>
      </c>
      <c r="H172" s="28">
        <v>0.62013888888888891</v>
      </c>
      <c r="I172" s="1" t="s">
        <v>503</v>
      </c>
      <c r="J172" s="11">
        <v>1</v>
      </c>
      <c r="K172" s="1">
        <v>0</v>
      </c>
      <c r="L172" s="1">
        <v>0</v>
      </c>
      <c r="M172" s="98">
        <f>(J172+K172+L172)/D172*100</f>
        <v>1.0101010101010102</v>
      </c>
      <c r="N172" s="11" t="s">
        <v>52</v>
      </c>
      <c r="O172" s="1" t="s">
        <v>52</v>
      </c>
      <c r="P172" s="1" t="s">
        <v>27</v>
      </c>
      <c r="Q172" s="11" t="s">
        <v>527</v>
      </c>
      <c r="R172" s="1" t="s">
        <v>29</v>
      </c>
      <c r="S172" s="11" t="s">
        <v>150</v>
      </c>
      <c r="T172" s="30" t="s">
        <v>150</v>
      </c>
    </row>
    <row r="173" spans="1:21" s="1" customFormat="1" x14ac:dyDescent="0.2">
      <c r="A173" s="13" t="s">
        <v>187</v>
      </c>
      <c r="B173" s="11" t="s">
        <v>188</v>
      </c>
      <c r="C173" s="1" t="s">
        <v>500</v>
      </c>
      <c r="D173" s="25">
        <v>23700</v>
      </c>
      <c r="E173" s="1">
        <f>(D173-80848.8)^2</f>
        <v>3265985341.4400005</v>
      </c>
      <c r="F173" s="22">
        <v>45407</v>
      </c>
      <c r="G173" s="96" t="s">
        <v>571</v>
      </c>
      <c r="H173" s="28">
        <v>0.41458333333333336</v>
      </c>
      <c r="I173" s="1" t="s">
        <v>502</v>
      </c>
      <c r="J173" s="11">
        <v>134</v>
      </c>
      <c r="K173" s="1">
        <v>44</v>
      </c>
      <c r="L173" s="1">
        <v>11</v>
      </c>
      <c r="M173" s="98">
        <f>(J173+K173+L173)/D173*100</f>
        <v>0.79746835443037978</v>
      </c>
      <c r="N173" s="11" t="s">
        <v>25</v>
      </c>
      <c r="O173" s="1" t="s">
        <v>52</v>
      </c>
      <c r="P173" s="1" t="s">
        <v>27</v>
      </c>
      <c r="Q173" s="11" t="s">
        <v>527</v>
      </c>
      <c r="R173" s="1" t="s">
        <v>97</v>
      </c>
      <c r="S173" s="11" t="s">
        <v>25</v>
      </c>
      <c r="T173" s="30" t="s">
        <v>99</v>
      </c>
    </row>
    <row r="174" spans="1:21" s="1" customFormat="1" x14ac:dyDescent="0.2">
      <c r="A174" s="13" t="s">
        <v>129</v>
      </c>
      <c r="B174" s="11" t="s">
        <v>130</v>
      </c>
      <c r="C174" s="1" t="s">
        <v>500</v>
      </c>
      <c r="D174" s="25">
        <v>933</v>
      </c>
      <c r="E174" s="1">
        <f>(D174-80848.8)^2</f>
        <v>6386535089.6400003</v>
      </c>
      <c r="F174" s="22">
        <v>45406</v>
      </c>
      <c r="G174" s="96" t="s">
        <v>574</v>
      </c>
      <c r="H174" s="28">
        <v>0.85555555555555551</v>
      </c>
      <c r="I174" s="1" t="s">
        <v>503</v>
      </c>
      <c r="J174" s="11">
        <v>4</v>
      </c>
      <c r="K174" s="1">
        <v>0</v>
      </c>
      <c r="L174" s="1">
        <v>0</v>
      </c>
      <c r="M174" s="98">
        <f>(J174+K174+L174)/D174*100</f>
        <v>0.4287245444801715</v>
      </c>
      <c r="N174" s="11" t="s">
        <v>52</v>
      </c>
      <c r="O174" s="1" t="s">
        <v>52</v>
      </c>
      <c r="P174" s="1" t="s">
        <v>27</v>
      </c>
      <c r="Q174" s="11" t="s">
        <v>527</v>
      </c>
      <c r="R174" s="17" t="s">
        <v>29</v>
      </c>
      <c r="S174" s="11" t="s">
        <v>150</v>
      </c>
      <c r="T174" s="30" t="s">
        <v>150</v>
      </c>
    </row>
    <row r="175" spans="1:21" s="1" customFormat="1" x14ac:dyDescent="0.2">
      <c r="A175" s="13" t="s">
        <v>349</v>
      </c>
      <c r="B175" s="11" t="s">
        <v>350</v>
      </c>
      <c r="C175" s="1" t="s">
        <v>500</v>
      </c>
      <c r="D175" s="25">
        <v>2928</v>
      </c>
      <c r="E175" s="1">
        <f>(D175-80848.8)^2</f>
        <v>6071651072.6400003</v>
      </c>
      <c r="F175" s="22">
        <v>45409</v>
      </c>
      <c r="G175" s="96" t="s">
        <v>575</v>
      </c>
      <c r="H175" s="28">
        <v>4.8611111111111112E-2</v>
      </c>
      <c r="I175" s="1" t="s">
        <v>503</v>
      </c>
      <c r="J175" s="11">
        <v>5</v>
      </c>
      <c r="K175" s="1">
        <v>3</v>
      </c>
      <c r="L175" s="1">
        <v>2</v>
      </c>
      <c r="M175" s="98">
        <f>(J175+K175+L175)/D175*100</f>
        <v>0.34153005464480873</v>
      </c>
      <c r="N175" s="11" t="s">
        <v>80</v>
      </c>
      <c r="O175" s="1" t="s">
        <v>80</v>
      </c>
      <c r="P175" s="1" t="s">
        <v>27</v>
      </c>
      <c r="Q175" s="11" t="s">
        <v>527</v>
      </c>
      <c r="R175" s="1" t="s">
        <v>97</v>
      </c>
      <c r="S175" s="11" t="s">
        <v>98</v>
      </c>
      <c r="T175" s="30" t="s">
        <v>181</v>
      </c>
      <c r="U175" s="1" t="s">
        <v>351</v>
      </c>
    </row>
    <row r="176" spans="1:21" s="1" customFormat="1" x14ac:dyDescent="0.2">
      <c r="A176" s="13" t="s">
        <v>337</v>
      </c>
      <c r="B176" s="11" t="s">
        <v>338</v>
      </c>
      <c r="C176" s="1" t="s">
        <v>500</v>
      </c>
      <c r="D176" s="25">
        <v>651</v>
      </c>
      <c r="E176" s="1">
        <f>(D176-80848.8)^2</f>
        <v>6431687124.8400002</v>
      </c>
      <c r="F176" s="22">
        <v>45408</v>
      </c>
      <c r="G176" s="96" t="s">
        <v>574</v>
      </c>
      <c r="H176" s="28">
        <v>0.9243055555555556</v>
      </c>
      <c r="I176" s="1" t="s">
        <v>6</v>
      </c>
      <c r="J176" s="11">
        <v>1</v>
      </c>
      <c r="K176" s="1">
        <v>1</v>
      </c>
      <c r="L176" s="1">
        <v>0</v>
      </c>
      <c r="M176" s="98">
        <f>(J176+K176+L176)/D176*100</f>
        <v>0.30721966205837176</v>
      </c>
      <c r="N176" s="11" t="s">
        <v>25</v>
      </c>
      <c r="O176" s="1" t="s">
        <v>52</v>
      </c>
      <c r="P176" s="1" t="s">
        <v>27</v>
      </c>
      <c r="Q176" s="11" t="s">
        <v>527</v>
      </c>
      <c r="R176" s="1" t="s">
        <v>97</v>
      </c>
      <c r="S176" s="11" t="s">
        <v>339</v>
      </c>
      <c r="T176" s="30" t="s">
        <v>99</v>
      </c>
    </row>
    <row r="177" spans="1:21" s="1" customFormat="1" x14ac:dyDescent="0.2">
      <c r="A177" s="13" t="s">
        <v>131</v>
      </c>
      <c r="B177" s="11" t="s">
        <v>132</v>
      </c>
      <c r="C177" s="1" t="s">
        <v>500</v>
      </c>
      <c r="D177" s="25">
        <v>3956</v>
      </c>
      <c r="E177" s="1">
        <f>(D177-80848.8)^2</f>
        <v>5912502691.8400002</v>
      </c>
      <c r="F177" s="22">
        <v>45406</v>
      </c>
      <c r="G177" s="96" t="s">
        <v>574</v>
      </c>
      <c r="H177" s="28">
        <v>0.85763888888888884</v>
      </c>
      <c r="I177" s="1" t="s">
        <v>503</v>
      </c>
      <c r="J177" s="11">
        <v>8</v>
      </c>
      <c r="K177" s="1">
        <v>0</v>
      </c>
      <c r="L177" s="1">
        <v>1</v>
      </c>
      <c r="M177" s="98">
        <f>(J177+K177+L177)/D177*100</f>
        <v>0.2275025278058645</v>
      </c>
      <c r="N177" s="11" t="s">
        <v>25</v>
      </c>
      <c r="O177" s="1" t="s">
        <v>52</v>
      </c>
      <c r="P177" s="1" t="s">
        <v>507</v>
      </c>
      <c r="Q177" s="11" t="s">
        <v>527</v>
      </c>
      <c r="R177" s="17" t="s">
        <v>29</v>
      </c>
      <c r="S177" s="11" t="s">
        <v>150</v>
      </c>
      <c r="T177" s="30" t="s">
        <v>150</v>
      </c>
      <c r="U177" s="1" t="s">
        <v>133</v>
      </c>
    </row>
    <row r="178" spans="1:21" s="1" customFormat="1" x14ac:dyDescent="0.2">
      <c r="A178" s="13" t="s">
        <v>396</v>
      </c>
      <c r="B178" s="11" t="s">
        <v>397</v>
      </c>
      <c r="C178" s="1" t="s">
        <v>500</v>
      </c>
      <c r="D178" s="25">
        <v>3214</v>
      </c>
      <c r="E178" s="1">
        <f>(D178-80848.8)^2</f>
        <v>6027162171.0400009</v>
      </c>
      <c r="F178" s="22">
        <v>45409</v>
      </c>
      <c r="G178" s="96" t="s">
        <v>572</v>
      </c>
      <c r="H178" s="29">
        <v>0.68194444444444446</v>
      </c>
      <c r="I178" s="1" t="s">
        <v>503</v>
      </c>
      <c r="J178" s="11">
        <v>5</v>
      </c>
      <c r="K178" s="1">
        <v>0</v>
      </c>
      <c r="L178" s="1">
        <v>2</v>
      </c>
      <c r="M178" s="98">
        <f>(J178+K178+L178)/D178*100</f>
        <v>0.21779713752333543</v>
      </c>
      <c r="N178" s="11" t="s">
        <v>25</v>
      </c>
      <c r="O178" s="1" t="s">
        <v>52</v>
      </c>
      <c r="P178" s="1" t="s">
        <v>27</v>
      </c>
      <c r="Q178" s="11" t="s">
        <v>527</v>
      </c>
      <c r="R178" s="1" t="s">
        <v>29</v>
      </c>
      <c r="S178" s="11" t="s">
        <v>150</v>
      </c>
      <c r="T178" s="30" t="s">
        <v>150</v>
      </c>
    </row>
    <row r="179" spans="1:21" s="1" customFormat="1" x14ac:dyDescent="0.2">
      <c r="A179" s="13" t="s">
        <v>318</v>
      </c>
      <c r="B179" s="11" t="s">
        <v>319</v>
      </c>
      <c r="C179" s="1" t="s">
        <v>500</v>
      </c>
      <c r="D179" s="25">
        <v>12600</v>
      </c>
      <c r="E179" s="1">
        <f>(D179-80848.8)^2</f>
        <v>4657898701.4400005</v>
      </c>
      <c r="F179" s="22">
        <v>45408</v>
      </c>
      <c r="G179" s="96" t="s">
        <v>572</v>
      </c>
      <c r="H179" s="28">
        <v>0.68888888888888888</v>
      </c>
      <c r="I179" s="1" t="s">
        <v>503</v>
      </c>
      <c r="J179" s="11">
        <v>15</v>
      </c>
      <c r="K179" s="1">
        <v>4</v>
      </c>
      <c r="L179" s="1">
        <v>4</v>
      </c>
      <c r="M179" s="98">
        <f>(J179+K179+L179)/D179*100</f>
        <v>0.18253968253968256</v>
      </c>
      <c r="N179" s="11" t="s">
        <v>52</v>
      </c>
      <c r="O179" s="1" t="s">
        <v>52</v>
      </c>
      <c r="P179" s="1" t="s">
        <v>27</v>
      </c>
      <c r="Q179" s="11" t="s">
        <v>527</v>
      </c>
      <c r="R179" s="1" t="s">
        <v>149</v>
      </c>
      <c r="S179" s="11" t="s">
        <v>150</v>
      </c>
      <c r="T179" s="30" t="s">
        <v>150</v>
      </c>
    </row>
    <row r="180" spans="1:21" s="1" customFormat="1" x14ac:dyDescent="0.2">
      <c r="A180" s="13" t="s">
        <v>320</v>
      </c>
      <c r="B180" s="11" t="s">
        <v>321</v>
      </c>
      <c r="C180" s="1" t="s">
        <v>500</v>
      </c>
      <c r="D180" s="25">
        <v>2256</v>
      </c>
      <c r="E180" s="1">
        <f>(D180-80848.8)^2</f>
        <v>6176828211.8400002</v>
      </c>
      <c r="F180" s="22">
        <v>45408</v>
      </c>
      <c r="G180" s="96" t="s">
        <v>573</v>
      </c>
      <c r="H180" s="28">
        <v>0.74930555555555556</v>
      </c>
      <c r="I180" s="1" t="s">
        <v>503</v>
      </c>
      <c r="J180" s="11">
        <v>4</v>
      </c>
      <c r="K180" s="1">
        <v>0</v>
      </c>
      <c r="L180" s="1">
        <v>0</v>
      </c>
      <c r="M180" s="98">
        <f>(J180+K180+L180)/D180*100</f>
        <v>0.1773049645390071</v>
      </c>
      <c r="N180" s="11" t="s">
        <v>25</v>
      </c>
      <c r="O180" s="1" t="s">
        <v>26</v>
      </c>
      <c r="P180" s="1" t="s">
        <v>27</v>
      </c>
      <c r="Q180" s="11" t="s">
        <v>527</v>
      </c>
      <c r="R180" s="1" t="s">
        <v>29</v>
      </c>
      <c r="S180" s="11" t="s">
        <v>150</v>
      </c>
      <c r="T180" s="30" t="s">
        <v>150</v>
      </c>
    </row>
    <row r="181" spans="1:21" s="1" customFormat="1" ht="14" x14ac:dyDescent="0.2">
      <c r="A181" s="4" t="s">
        <v>486</v>
      </c>
      <c r="B181" s="11" t="s">
        <v>487</v>
      </c>
      <c r="C181" s="1" t="s">
        <v>500</v>
      </c>
      <c r="D181" s="25">
        <v>1962</v>
      </c>
      <c r="E181" s="1">
        <f>(D181-80848.8)^2</f>
        <v>6223127214.2400007</v>
      </c>
      <c r="F181" s="22">
        <v>45410</v>
      </c>
      <c r="G181" s="96" t="s">
        <v>574</v>
      </c>
      <c r="H181" s="28">
        <v>0.97777777777777775</v>
      </c>
      <c r="I181" s="1" t="s">
        <v>503</v>
      </c>
      <c r="J181" s="11">
        <v>2</v>
      </c>
      <c r="K181" s="1">
        <v>0</v>
      </c>
      <c r="L181" s="1">
        <v>1</v>
      </c>
      <c r="M181" s="98">
        <f>(J181+K181+L181)/D181*100</f>
        <v>0.1529051987767584</v>
      </c>
      <c r="N181" s="11" t="s">
        <v>25</v>
      </c>
      <c r="O181" s="1" t="s">
        <v>52</v>
      </c>
      <c r="P181" s="1" t="s">
        <v>27</v>
      </c>
      <c r="Q181" s="11" t="s">
        <v>527</v>
      </c>
      <c r="R181" s="1" t="s">
        <v>149</v>
      </c>
      <c r="S181" s="11" t="s">
        <v>150</v>
      </c>
      <c r="T181" s="30" t="s">
        <v>150</v>
      </c>
    </row>
    <row r="182" spans="1:21" s="1" customFormat="1" x14ac:dyDescent="0.2">
      <c r="A182" s="13" t="s">
        <v>313</v>
      </c>
      <c r="B182" s="11" t="s">
        <v>266</v>
      </c>
      <c r="C182" s="1" t="s">
        <v>500</v>
      </c>
      <c r="D182" s="25">
        <v>701</v>
      </c>
      <c r="E182" s="1">
        <f>(D182-80848.8)^2</f>
        <v>6423669844.8400002</v>
      </c>
      <c r="F182" s="22">
        <v>45408</v>
      </c>
      <c r="G182" s="96" t="s">
        <v>572</v>
      </c>
      <c r="H182" s="28">
        <v>0.64444444444444449</v>
      </c>
      <c r="I182" s="1" t="s">
        <v>503</v>
      </c>
      <c r="J182" s="11">
        <v>0</v>
      </c>
      <c r="K182" s="1">
        <v>0</v>
      </c>
      <c r="L182" s="1">
        <v>1</v>
      </c>
      <c r="M182" s="98">
        <f>(J182+K182+L182)/D182*100</f>
        <v>0.14265335235378032</v>
      </c>
      <c r="N182" s="11" t="s">
        <v>80</v>
      </c>
      <c r="O182" s="1" t="s">
        <v>80</v>
      </c>
      <c r="P182" s="1" t="s">
        <v>27</v>
      </c>
      <c r="Q182" s="11" t="s">
        <v>527</v>
      </c>
      <c r="R182" s="1" t="s">
        <v>29</v>
      </c>
      <c r="S182" s="11" t="s">
        <v>150</v>
      </c>
      <c r="T182" s="30" t="s">
        <v>150</v>
      </c>
    </row>
    <row r="183" spans="1:21" s="1" customFormat="1" x14ac:dyDescent="0.2">
      <c r="A183" s="13" t="s">
        <v>314</v>
      </c>
      <c r="B183" s="11" t="s">
        <v>315</v>
      </c>
      <c r="C183" s="1" t="s">
        <v>500</v>
      </c>
      <c r="D183" s="25">
        <v>2815</v>
      </c>
      <c r="E183" s="1">
        <f>(D183-80848.8)^2</f>
        <v>6089273942.4400005</v>
      </c>
      <c r="F183" s="22">
        <v>45408</v>
      </c>
      <c r="G183" s="96" t="s">
        <v>572</v>
      </c>
      <c r="H183" s="28">
        <v>0.66736111111111107</v>
      </c>
      <c r="I183" s="1" t="s">
        <v>503</v>
      </c>
      <c r="J183" s="11">
        <v>2</v>
      </c>
      <c r="K183" s="1">
        <v>2</v>
      </c>
      <c r="L183" s="1">
        <v>0</v>
      </c>
      <c r="M183" s="98">
        <f>(J183+K183+L183)/D183*100</f>
        <v>0.14209591474245115</v>
      </c>
      <c r="N183" s="11" t="s">
        <v>52</v>
      </c>
      <c r="O183" s="1" t="s">
        <v>52</v>
      </c>
      <c r="P183" s="1" t="s">
        <v>27</v>
      </c>
      <c r="Q183" s="11" t="s">
        <v>527</v>
      </c>
      <c r="R183" s="1" t="s">
        <v>97</v>
      </c>
      <c r="S183" s="11" t="s">
        <v>316</v>
      </c>
      <c r="T183" s="30" t="s">
        <v>99</v>
      </c>
      <c r="U183" s="1" t="s">
        <v>317</v>
      </c>
    </row>
    <row r="184" spans="1:21" s="1" customFormat="1" x14ac:dyDescent="0.2">
      <c r="A184" s="13" t="s">
        <v>103</v>
      </c>
      <c r="B184" s="11" t="s">
        <v>104</v>
      </c>
      <c r="C184" s="1" t="s">
        <v>500</v>
      </c>
      <c r="D184" s="25">
        <v>882</v>
      </c>
      <c r="E184" s="1">
        <f>(D184-80848.8)^2</f>
        <v>6394689102.2400007</v>
      </c>
      <c r="F184" s="22">
        <v>45406</v>
      </c>
      <c r="G184" s="96" t="s">
        <v>573</v>
      </c>
      <c r="H184" s="28">
        <v>0.79722222222222228</v>
      </c>
      <c r="I184" s="1" t="s">
        <v>501</v>
      </c>
      <c r="J184" s="11">
        <v>0</v>
      </c>
      <c r="K184" s="1">
        <v>1</v>
      </c>
      <c r="L184" s="1">
        <v>0</v>
      </c>
      <c r="M184" s="98">
        <f>(J184+K184+L184)/D184*100</f>
        <v>0.11337868480725624</v>
      </c>
      <c r="N184" s="11" t="s">
        <v>25</v>
      </c>
      <c r="O184" s="1" t="s">
        <v>26</v>
      </c>
      <c r="P184" s="1" t="s">
        <v>27</v>
      </c>
      <c r="Q184" s="11" t="s">
        <v>527</v>
      </c>
      <c r="R184" s="1" t="s">
        <v>29</v>
      </c>
      <c r="S184" s="11" t="s">
        <v>150</v>
      </c>
      <c r="T184" s="30" t="s">
        <v>150</v>
      </c>
    </row>
    <row r="185" spans="1:21" s="1" customFormat="1" x14ac:dyDescent="0.2">
      <c r="A185" s="13" t="s">
        <v>347</v>
      </c>
      <c r="B185" s="11" t="s">
        <v>348</v>
      </c>
      <c r="C185" s="1" t="s">
        <v>500</v>
      </c>
      <c r="D185" s="25">
        <v>972</v>
      </c>
      <c r="E185" s="1">
        <f>(D185-80848.8)^2</f>
        <v>6380303178.2400007</v>
      </c>
      <c r="F185" s="22">
        <v>45409</v>
      </c>
      <c r="G185" s="96" t="s">
        <v>575</v>
      </c>
      <c r="H185" s="28">
        <v>4.791666666666667E-2</v>
      </c>
      <c r="I185" s="1" t="s">
        <v>6</v>
      </c>
      <c r="J185" s="11">
        <v>0</v>
      </c>
      <c r="K185" s="1">
        <v>1</v>
      </c>
      <c r="L185" s="1">
        <v>0</v>
      </c>
      <c r="M185" s="98">
        <f>(J185+K185+L185)/D185*100</f>
        <v>0.102880658436214</v>
      </c>
      <c r="N185" s="11" t="s">
        <v>25</v>
      </c>
      <c r="O185" s="1" t="s">
        <v>52</v>
      </c>
      <c r="P185" s="1" t="s">
        <v>27</v>
      </c>
      <c r="Q185" s="11" t="s">
        <v>527</v>
      </c>
      <c r="R185" s="1" t="s">
        <v>29</v>
      </c>
      <c r="S185" s="11" t="s">
        <v>150</v>
      </c>
      <c r="T185" s="30" t="s">
        <v>150</v>
      </c>
    </row>
    <row r="186" spans="1:21" s="1" customFormat="1" x14ac:dyDescent="0.2">
      <c r="A186" s="13" t="s">
        <v>360</v>
      </c>
      <c r="B186" s="11" t="s">
        <v>361</v>
      </c>
      <c r="C186" s="1" t="s">
        <v>500</v>
      </c>
      <c r="D186" s="25">
        <v>5254</v>
      </c>
      <c r="E186" s="1">
        <f>(D186-80848.8)^2</f>
        <v>5714573787.0400009</v>
      </c>
      <c r="F186" s="22">
        <v>45409</v>
      </c>
      <c r="G186" s="96" t="s">
        <v>576</v>
      </c>
      <c r="H186" s="28">
        <v>0.26041666666666669</v>
      </c>
      <c r="I186" s="1" t="s">
        <v>34</v>
      </c>
      <c r="J186" s="11">
        <v>3</v>
      </c>
      <c r="K186" s="1">
        <v>2</v>
      </c>
      <c r="L186" s="1">
        <v>0</v>
      </c>
      <c r="M186" s="98">
        <f>(J186+K186+L186)/D186*100</f>
        <v>9.5165588123334602E-2</v>
      </c>
      <c r="N186" s="11" t="s">
        <v>80</v>
      </c>
      <c r="O186" s="1" t="s">
        <v>80</v>
      </c>
      <c r="P186" s="1" t="s">
        <v>27</v>
      </c>
      <c r="Q186" s="11" t="s">
        <v>527</v>
      </c>
      <c r="R186" s="1" t="s">
        <v>29</v>
      </c>
      <c r="S186" s="11" t="s">
        <v>150</v>
      </c>
      <c r="T186" s="30" t="s">
        <v>150</v>
      </c>
    </row>
    <row r="187" spans="1:21" s="1" customFormat="1" x14ac:dyDescent="0.2">
      <c r="A187" s="13" t="s">
        <v>267</v>
      </c>
      <c r="B187" s="11" t="s">
        <v>268</v>
      </c>
      <c r="C187" s="1" t="s">
        <v>500</v>
      </c>
      <c r="D187" s="25">
        <v>2311</v>
      </c>
      <c r="E187" s="1">
        <f>(D187-80848.8)^2</f>
        <v>6168186028.8400002</v>
      </c>
      <c r="F187" s="22">
        <v>45407</v>
      </c>
      <c r="G187" s="96" t="s">
        <v>573</v>
      </c>
      <c r="H187" s="28">
        <v>0.77638888888888891</v>
      </c>
      <c r="I187" s="1" t="s">
        <v>503</v>
      </c>
      <c r="J187" s="11">
        <v>1</v>
      </c>
      <c r="K187" s="1">
        <v>0</v>
      </c>
      <c r="L187" s="1">
        <v>0</v>
      </c>
      <c r="M187" s="98">
        <f>(J187+K187+L187)/D187*100</f>
        <v>4.3271311120726956E-2</v>
      </c>
      <c r="N187" s="11" t="s">
        <v>25</v>
      </c>
      <c r="O187" s="1" t="s">
        <v>80</v>
      </c>
      <c r="P187" s="1" t="s">
        <v>27</v>
      </c>
      <c r="Q187" s="11" t="s">
        <v>527</v>
      </c>
      <c r="R187" s="1" t="s">
        <v>29</v>
      </c>
      <c r="S187" s="11" t="s">
        <v>150</v>
      </c>
      <c r="T187" s="30" t="s">
        <v>150</v>
      </c>
    </row>
    <row r="188" spans="1:21" s="1" customFormat="1" x14ac:dyDescent="0.2">
      <c r="A188" s="13" t="s">
        <v>354</v>
      </c>
      <c r="B188" s="11" t="s">
        <v>353</v>
      </c>
      <c r="C188" s="1" t="s">
        <v>500</v>
      </c>
      <c r="D188" s="25">
        <v>16200</v>
      </c>
      <c r="E188" s="1">
        <f>(D188-80848.8)^2</f>
        <v>4179467341.4400005</v>
      </c>
      <c r="F188" s="22">
        <v>45409</v>
      </c>
      <c r="G188" s="96" t="s">
        <v>576</v>
      </c>
      <c r="H188" s="28">
        <v>0.13819444444444445</v>
      </c>
      <c r="I188" s="1" t="s">
        <v>501</v>
      </c>
      <c r="J188" s="11">
        <v>0</v>
      </c>
      <c r="K188" s="1">
        <v>1</v>
      </c>
      <c r="L188" s="1">
        <v>1</v>
      </c>
      <c r="M188" s="98">
        <f>(J188+K188+L188)/D188*100</f>
        <v>1.234567901234568E-2</v>
      </c>
      <c r="N188" s="11" t="s">
        <v>25</v>
      </c>
      <c r="O188" s="1" t="s">
        <v>26</v>
      </c>
      <c r="P188" s="1" t="s">
        <v>27</v>
      </c>
      <c r="Q188" s="11" t="s">
        <v>527</v>
      </c>
      <c r="R188" s="1" t="s">
        <v>29</v>
      </c>
      <c r="S188" s="11" t="s">
        <v>150</v>
      </c>
      <c r="T188" s="30" t="s">
        <v>150</v>
      </c>
    </row>
    <row r="189" spans="1:21" s="1" customFormat="1" x14ac:dyDescent="0.2">
      <c r="A189" s="13" t="s">
        <v>66</v>
      </c>
      <c r="B189" s="11" t="s">
        <v>67</v>
      </c>
      <c r="C189" s="1" t="s">
        <v>500</v>
      </c>
      <c r="D189" s="25">
        <v>1824</v>
      </c>
      <c r="E189" s="1">
        <f>(D189-80848.8)^2</f>
        <v>6244919015.0400009</v>
      </c>
      <c r="F189" s="22">
        <v>45406</v>
      </c>
      <c r="G189" s="96" t="s">
        <v>571</v>
      </c>
      <c r="H189" s="28">
        <v>0.46180555555555558</v>
      </c>
      <c r="I189" s="1" t="s">
        <v>501</v>
      </c>
      <c r="J189" s="11">
        <v>0</v>
      </c>
      <c r="K189" s="1">
        <v>0</v>
      </c>
      <c r="L189" s="1">
        <v>0</v>
      </c>
      <c r="M189" s="98">
        <f>(J189+K189+L189)/D189*100</f>
        <v>0</v>
      </c>
      <c r="N189" s="11" t="s">
        <v>25</v>
      </c>
      <c r="O189" s="1" t="s">
        <v>26</v>
      </c>
      <c r="P189" s="1" t="s">
        <v>27</v>
      </c>
      <c r="Q189" s="11" t="s">
        <v>527</v>
      </c>
      <c r="R189" s="1" t="s">
        <v>29</v>
      </c>
      <c r="S189" s="11" t="s">
        <v>150</v>
      </c>
      <c r="T189" s="30" t="s">
        <v>150</v>
      </c>
    </row>
    <row r="190" spans="1:21" s="1" customFormat="1" x14ac:dyDescent="0.2">
      <c r="A190" s="13" t="s">
        <v>92</v>
      </c>
      <c r="B190" s="11" t="s">
        <v>93</v>
      </c>
      <c r="C190" s="1" t="s">
        <v>500</v>
      </c>
      <c r="D190" s="25">
        <v>19</v>
      </c>
      <c r="E190" s="1">
        <f>(D190-80848.8)^2</f>
        <v>6533456568.0400009</v>
      </c>
      <c r="F190" s="22">
        <v>45406</v>
      </c>
      <c r="G190" s="96" t="s">
        <v>572</v>
      </c>
      <c r="H190" s="28">
        <v>0.71736111111111112</v>
      </c>
      <c r="I190" s="1" t="s">
        <v>503</v>
      </c>
      <c r="J190" s="11">
        <v>0</v>
      </c>
      <c r="K190" s="1">
        <v>0</v>
      </c>
      <c r="L190" s="1">
        <v>0</v>
      </c>
      <c r="M190" s="98">
        <f>(J190+K190+L190)/D190*100</f>
        <v>0</v>
      </c>
      <c r="N190" s="11" t="s">
        <v>25</v>
      </c>
      <c r="O190" s="1" t="s">
        <v>52</v>
      </c>
      <c r="P190" s="1" t="s">
        <v>27</v>
      </c>
      <c r="Q190" s="11" t="s">
        <v>527</v>
      </c>
      <c r="R190" s="1" t="s">
        <v>29</v>
      </c>
      <c r="S190" s="11" t="s">
        <v>150</v>
      </c>
      <c r="T190" s="30" t="s">
        <v>150</v>
      </c>
    </row>
    <row r="191" spans="1:21" s="1" customFormat="1" x14ac:dyDescent="0.2">
      <c r="A191" s="13" t="s">
        <v>146</v>
      </c>
      <c r="B191" s="11" t="s">
        <v>137</v>
      </c>
      <c r="C191" s="1" t="s">
        <v>500</v>
      </c>
      <c r="D191" s="25">
        <v>40</v>
      </c>
      <c r="E191" s="1">
        <f>(D191-80848.8)^2</f>
        <v>6530062157.4400005</v>
      </c>
      <c r="F191" s="22">
        <v>45406</v>
      </c>
      <c r="G191" s="96" t="s">
        <v>574</v>
      </c>
      <c r="H191" s="28">
        <v>0.91666666666666663</v>
      </c>
      <c r="I191" s="1" t="s">
        <v>503</v>
      </c>
      <c r="J191" s="11">
        <v>0</v>
      </c>
      <c r="K191" s="1">
        <v>0</v>
      </c>
      <c r="L191" s="1">
        <v>0</v>
      </c>
      <c r="M191" s="98">
        <f>(J191+K191+L191)/D191*100</f>
        <v>0</v>
      </c>
      <c r="N191" s="11" t="s">
        <v>25</v>
      </c>
      <c r="O191" s="1" t="s">
        <v>80</v>
      </c>
      <c r="P191" s="1" t="s">
        <v>27</v>
      </c>
      <c r="Q191" s="11" t="s">
        <v>527</v>
      </c>
      <c r="R191" s="1" t="s">
        <v>97</v>
      </c>
      <c r="S191" s="11" t="s">
        <v>98</v>
      </c>
      <c r="T191" s="30" t="s">
        <v>99</v>
      </c>
    </row>
    <row r="192" spans="1:21" s="1" customFormat="1" x14ac:dyDescent="0.2">
      <c r="A192" s="13" t="s">
        <v>285</v>
      </c>
      <c r="B192" s="11" t="s">
        <v>286</v>
      </c>
      <c r="C192" s="1" t="s">
        <v>500</v>
      </c>
      <c r="D192" s="25">
        <v>89</v>
      </c>
      <c r="E192" s="1">
        <f>(D192-80848.8)^2</f>
        <v>6522145296.0400009</v>
      </c>
      <c r="F192" s="22">
        <v>45407</v>
      </c>
      <c r="G192" s="96" t="s">
        <v>574</v>
      </c>
      <c r="H192" s="28">
        <v>0.93958333333333333</v>
      </c>
      <c r="I192" s="1" t="s">
        <v>503</v>
      </c>
      <c r="J192" s="11">
        <v>0</v>
      </c>
      <c r="K192" s="1">
        <v>0</v>
      </c>
      <c r="L192" s="1">
        <v>0</v>
      </c>
      <c r="M192" s="98">
        <f>(J192+K192+L192)/D192*100</f>
        <v>0</v>
      </c>
      <c r="N192" s="11" t="s">
        <v>25</v>
      </c>
      <c r="O192" s="1" t="s">
        <v>80</v>
      </c>
      <c r="P192" s="1" t="s">
        <v>27</v>
      </c>
      <c r="Q192" s="11" t="s">
        <v>527</v>
      </c>
      <c r="R192" s="1" t="s">
        <v>97</v>
      </c>
      <c r="S192" s="11" t="s">
        <v>98</v>
      </c>
      <c r="T192" s="30" t="s">
        <v>99</v>
      </c>
    </row>
    <row r="193" spans="1:21" s="1" customFormat="1" x14ac:dyDescent="0.2">
      <c r="A193" s="13" t="s">
        <v>292</v>
      </c>
      <c r="B193" s="11" t="s">
        <v>293</v>
      </c>
      <c r="C193" s="1" t="s">
        <v>500</v>
      </c>
      <c r="D193" s="25">
        <v>6855</v>
      </c>
      <c r="E193" s="1">
        <f>(D193-80848.8)^2</f>
        <v>5475082438.4400005</v>
      </c>
      <c r="F193" s="22">
        <v>45408</v>
      </c>
      <c r="G193" s="96" t="s">
        <v>571</v>
      </c>
      <c r="H193" s="28">
        <v>0.34236111111111112</v>
      </c>
      <c r="I193" s="1" t="s">
        <v>503</v>
      </c>
      <c r="J193" s="11">
        <v>0</v>
      </c>
      <c r="K193" s="1">
        <v>0</v>
      </c>
      <c r="L193" s="1">
        <v>0</v>
      </c>
      <c r="M193" s="98">
        <f>(J193+K193+L193)/D193*100</f>
        <v>0</v>
      </c>
      <c r="N193" s="11" t="s">
        <v>25</v>
      </c>
      <c r="O193" s="1" t="s">
        <v>80</v>
      </c>
      <c r="P193" s="1" t="s">
        <v>27</v>
      </c>
      <c r="Q193" s="11" t="s">
        <v>527</v>
      </c>
      <c r="R193" s="1" t="s">
        <v>97</v>
      </c>
      <c r="S193" s="11" t="s">
        <v>98</v>
      </c>
      <c r="T193" s="30" t="s">
        <v>99</v>
      </c>
      <c r="U193" s="1" t="s">
        <v>294</v>
      </c>
    </row>
    <row r="194" spans="1:21" s="1" customFormat="1" x14ac:dyDescent="0.2">
      <c r="A194" s="13" t="s">
        <v>309</v>
      </c>
      <c r="B194" s="11" t="s">
        <v>310</v>
      </c>
      <c r="C194" s="1" t="s">
        <v>500</v>
      </c>
      <c r="D194" s="25">
        <v>226</v>
      </c>
      <c r="E194" s="1">
        <f>(D194-80848.8)^2</f>
        <v>6500035879.8400002</v>
      </c>
      <c r="F194" s="22">
        <v>45408</v>
      </c>
      <c r="G194" s="96" t="s">
        <v>571</v>
      </c>
      <c r="H194" s="28">
        <v>0.55138888888888893</v>
      </c>
      <c r="I194" s="1" t="s">
        <v>6</v>
      </c>
      <c r="J194" s="11">
        <v>0</v>
      </c>
      <c r="K194" s="1">
        <v>0</v>
      </c>
      <c r="L194" s="1">
        <v>0</v>
      </c>
      <c r="M194" s="98">
        <f>(J194+K194+L194)/D194*100</f>
        <v>0</v>
      </c>
      <c r="N194" s="11" t="s">
        <v>25</v>
      </c>
      <c r="O194" s="1" t="s">
        <v>80</v>
      </c>
      <c r="P194" s="1" t="s">
        <v>27</v>
      </c>
      <c r="Q194" s="11" t="s">
        <v>527</v>
      </c>
      <c r="R194" s="1" t="s">
        <v>29</v>
      </c>
      <c r="S194" s="11" t="s">
        <v>150</v>
      </c>
      <c r="T194" s="30" t="s">
        <v>150</v>
      </c>
    </row>
    <row r="195" spans="1:21" s="1" customFormat="1" x14ac:dyDescent="0.2">
      <c r="A195" s="13" t="s">
        <v>324</v>
      </c>
      <c r="B195" s="11" t="s">
        <v>325</v>
      </c>
      <c r="C195" s="1" t="s">
        <v>500</v>
      </c>
      <c r="D195" s="25">
        <v>71</v>
      </c>
      <c r="E195" s="1">
        <f>(D195-80848.8)^2</f>
        <v>6525052972.8400002</v>
      </c>
      <c r="F195" s="22">
        <v>45408</v>
      </c>
      <c r="G195" s="96" t="s">
        <v>573</v>
      </c>
      <c r="H195" s="28">
        <v>0.77916666666666667</v>
      </c>
      <c r="I195" s="1" t="s">
        <v>503</v>
      </c>
      <c r="J195" s="11">
        <v>0</v>
      </c>
      <c r="K195" s="1">
        <v>0</v>
      </c>
      <c r="L195" s="1">
        <v>0</v>
      </c>
      <c r="M195" s="98">
        <f>(J195+K195+L195)/D195*100</f>
        <v>0</v>
      </c>
      <c r="N195" s="11" t="s">
        <v>25</v>
      </c>
      <c r="O195" s="1" t="s">
        <v>80</v>
      </c>
      <c r="P195" s="1" t="s">
        <v>27</v>
      </c>
      <c r="Q195" s="11" t="s">
        <v>527</v>
      </c>
      <c r="R195" s="1" t="s">
        <v>29</v>
      </c>
      <c r="S195" s="11" t="s">
        <v>150</v>
      </c>
      <c r="T195" s="30" t="s">
        <v>150</v>
      </c>
      <c r="U195" s="1" t="s">
        <v>326</v>
      </c>
    </row>
    <row r="196" spans="1:21" s="1" customFormat="1" x14ac:dyDescent="0.2">
      <c r="A196" s="13" t="s">
        <v>327</v>
      </c>
      <c r="B196" s="11" t="s">
        <v>328</v>
      </c>
      <c r="C196" s="1" t="s">
        <v>500</v>
      </c>
      <c r="D196" s="25">
        <v>1</v>
      </c>
      <c r="E196" s="1">
        <f>(D196-80848.8)^2</f>
        <v>6536366764.8400002</v>
      </c>
      <c r="F196" s="22">
        <v>45408</v>
      </c>
      <c r="G196" s="96" t="s">
        <v>573</v>
      </c>
      <c r="H196" s="28">
        <v>0.78819444444444442</v>
      </c>
      <c r="I196" s="1" t="s">
        <v>503</v>
      </c>
      <c r="J196" s="11">
        <v>0</v>
      </c>
      <c r="K196" s="1">
        <v>0</v>
      </c>
      <c r="L196" s="1">
        <v>0</v>
      </c>
      <c r="M196" s="98">
        <f>(J196+K196+L196)/D196*100</f>
        <v>0</v>
      </c>
      <c r="N196" s="11" t="s">
        <v>25</v>
      </c>
      <c r="O196" s="1" t="s">
        <v>26</v>
      </c>
      <c r="P196" s="1" t="s">
        <v>27</v>
      </c>
      <c r="Q196" s="11" t="s">
        <v>527</v>
      </c>
      <c r="R196" s="1" t="s">
        <v>29</v>
      </c>
      <c r="S196" s="11" t="s">
        <v>150</v>
      </c>
      <c r="T196" s="30" t="s">
        <v>150</v>
      </c>
    </row>
    <row r="197" spans="1:21" s="1" customFormat="1" x14ac:dyDescent="0.2">
      <c r="A197" s="13" t="s">
        <v>368</v>
      </c>
      <c r="B197" s="11" t="s">
        <v>369</v>
      </c>
      <c r="C197" s="1" t="s">
        <v>500</v>
      </c>
      <c r="D197" s="25">
        <v>226</v>
      </c>
      <c r="E197" s="1">
        <f>(D197-80848.8)^2</f>
        <v>6500035879.8400002</v>
      </c>
      <c r="F197" s="22">
        <v>45409</v>
      </c>
      <c r="G197" s="96" t="s">
        <v>571</v>
      </c>
      <c r="H197" s="28">
        <v>0.40277777777777779</v>
      </c>
      <c r="I197" s="1" t="s">
        <v>503</v>
      </c>
      <c r="J197" s="11">
        <v>0</v>
      </c>
      <c r="K197" s="1">
        <v>0</v>
      </c>
      <c r="L197" s="1">
        <v>0</v>
      </c>
      <c r="M197" s="98">
        <f>(J197+K197+L197)/D197*100</f>
        <v>0</v>
      </c>
      <c r="N197" s="11" t="s">
        <v>25</v>
      </c>
      <c r="O197" s="1" t="s">
        <v>26</v>
      </c>
      <c r="P197" s="1" t="s">
        <v>515</v>
      </c>
      <c r="Q197" s="11" t="s">
        <v>527</v>
      </c>
      <c r="R197" s="1" t="s">
        <v>29</v>
      </c>
      <c r="S197" s="11" t="s">
        <v>150</v>
      </c>
      <c r="T197" s="30" t="s">
        <v>150</v>
      </c>
    </row>
    <row r="198" spans="1:21" s="1" customFormat="1" x14ac:dyDescent="0.2">
      <c r="A198" s="13" t="s">
        <v>374</v>
      </c>
      <c r="B198" s="11" t="s">
        <v>346</v>
      </c>
      <c r="C198" s="1" t="s">
        <v>500</v>
      </c>
      <c r="D198" s="25">
        <v>169</v>
      </c>
      <c r="E198" s="1">
        <f>(D198-80848.8)^2</f>
        <v>6509230128.0400009</v>
      </c>
      <c r="F198" s="22">
        <v>45409</v>
      </c>
      <c r="G198" s="96" t="s">
        <v>571</v>
      </c>
      <c r="H198" s="28">
        <v>0.44583333333333336</v>
      </c>
      <c r="I198" s="1" t="s">
        <v>503</v>
      </c>
      <c r="J198" s="11">
        <v>0</v>
      </c>
      <c r="K198" s="1">
        <v>0</v>
      </c>
      <c r="L198" s="1">
        <v>0</v>
      </c>
      <c r="M198" s="98">
        <f>(J198+K198+L198)/D198*100</f>
        <v>0</v>
      </c>
      <c r="N198" s="11" t="s">
        <v>52</v>
      </c>
      <c r="O198" s="1" t="s">
        <v>52</v>
      </c>
      <c r="P198" s="1" t="s">
        <v>27</v>
      </c>
      <c r="Q198" s="11" t="s">
        <v>527</v>
      </c>
      <c r="R198" s="1" t="s">
        <v>97</v>
      </c>
      <c r="S198" s="11" t="s">
        <v>375</v>
      </c>
      <c r="T198" s="30" t="s">
        <v>99</v>
      </c>
    </row>
    <row r="199" spans="1:21" s="1" customFormat="1" x14ac:dyDescent="0.2">
      <c r="A199" s="13" t="s">
        <v>392</v>
      </c>
      <c r="B199" s="11" t="s">
        <v>393</v>
      </c>
      <c r="C199" s="1" t="s">
        <v>500</v>
      </c>
      <c r="D199" s="25">
        <v>75</v>
      </c>
      <c r="E199" s="1">
        <f>(D199-80848.8)^2</f>
        <v>6524406766.4400005</v>
      </c>
      <c r="F199" s="22">
        <v>45409</v>
      </c>
      <c r="G199" s="96" t="s">
        <v>572</v>
      </c>
      <c r="H199" s="28">
        <v>0.67708333333333337</v>
      </c>
      <c r="I199" s="1" t="s">
        <v>503</v>
      </c>
      <c r="J199" s="11">
        <v>0</v>
      </c>
      <c r="K199" s="1">
        <v>0</v>
      </c>
      <c r="L199" s="1">
        <v>0</v>
      </c>
      <c r="M199" s="98">
        <f>(J199+K199+L199)/D199*100</f>
        <v>0</v>
      </c>
      <c r="N199" s="11" t="s">
        <v>25</v>
      </c>
      <c r="O199" s="1" t="s">
        <v>80</v>
      </c>
      <c r="P199" s="1" t="s">
        <v>27</v>
      </c>
      <c r="Q199" s="11" t="s">
        <v>527</v>
      </c>
      <c r="R199" s="1" t="s">
        <v>29</v>
      </c>
      <c r="S199" s="11" t="s">
        <v>150</v>
      </c>
      <c r="T199" s="30" t="s">
        <v>150</v>
      </c>
    </row>
    <row r="200" spans="1:21" s="1" customFormat="1" ht="14" x14ac:dyDescent="0.2">
      <c r="A200" s="4" t="s">
        <v>484</v>
      </c>
      <c r="B200" s="11" t="s">
        <v>346</v>
      </c>
      <c r="C200" s="1" t="s">
        <v>500</v>
      </c>
      <c r="D200" s="25">
        <v>169</v>
      </c>
      <c r="E200" s="1">
        <f>(D200-80848.8)^2</f>
        <v>6509230128.0400009</v>
      </c>
      <c r="F200" s="22">
        <v>45410</v>
      </c>
      <c r="G200" s="96" t="s">
        <v>574</v>
      </c>
      <c r="H200" s="28">
        <v>0.97013888888888888</v>
      </c>
      <c r="I200" s="1" t="s">
        <v>503</v>
      </c>
      <c r="J200" s="11">
        <v>0</v>
      </c>
      <c r="K200" s="1">
        <v>0</v>
      </c>
      <c r="L200" s="1">
        <v>0</v>
      </c>
      <c r="M200" s="98">
        <f>(J200+K200+L200)/D200*100</f>
        <v>0</v>
      </c>
      <c r="N200" s="11" t="s">
        <v>25</v>
      </c>
      <c r="O200" s="1" t="s">
        <v>52</v>
      </c>
      <c r="P200" s="1" t="s">
        <v>27</v>
      </c>
      <c r="Q200" s="11" t="s">
        <v>527</v>
      </c>
      <c r="R200" s="1" t="s">
        <v>97</v>
      </c>
      <c r="S200" s="11" t="s">
        <v>485</v>
      </c>
      <c r="T200" s="30" t="s">
        <v>99</v>
      </c>
    </row>
    <row r="201" spans="1:21" s="1" customFormat="1" ht="14" x14ac:dyDescent="0.2">
      <c r="A201" s="4" t="s">
        <v>492</v>
      </c>
      <c r="B201" s="11" t="s">
        <v>493</v>
      </c>
      <c r="C201" s="1" t="s">
        <v>499</v>
      </c>
      <c r="D201" s="25">
        <v>1247</v>
      </c>
      <c r="E201" s="1">
        <f>(D201-80848.8)^2</f>
        <v>6336446563.2400007</v>
      </c>
      <c r="F201" s="22">
        <v>45411</v>
      </c>
      <c r="G201" s="96" t="s">
        <v>575</v>
      </c>
      <c r="H201" s="28">
        <v>5.5555555555555552E-2</v>
      </c>
      <c r="I201" s="1" t="s">
        <v>503</v>
      </c>
      <c r="J201" s="11">
        <v>3</v>
      </c>
      <c r="K201" s="1">
        <v>0</v>
      </c>
      <c r="L201" s="1">
        <v>0</v>
      </c>
      <c r="M201" s="98">
        <f>(J201+K201+L201)/D201*100</f>
        <v>0.24057738572574178</v>
      </c>
      <c r="N201" s="11" t="s">
        <v>25</v>
      </c>
      <c r="O201" s="1" t="s">
        <v>80</v>
      </c>
      <c r="P201" s="1" t="s">
        <v>27</v>
      </c>
      <c r="Q201" s="11" t="s">
        <v>527</v>
      </c>
      <c r="R201" s="1" t="s">
        <v>97</v>
      </c>
      <c r="S201" s="11" t="s">
        <v>25</v>
      </c>
      <c r="T201" s="30" t="s">
        <v>494</v>
      </c>
    </row>
    <row r="202" spans="1:21" s="1" customFormat="1" x14ac:dyDescent="0.2">
      <c r="A202" s="13" t="s">
        <v>164</v>
      </c>
      <c r="B202" s="11" t="s">
        <v>165</v>
      </c>
      <c r="C202" s="1" t="s">
        <v>499</v>
      </c>
      <c r="D202" s="25">
        <v>9317</v>
      </c>
      <c r="E202" s="1">
        <f>(D202-80848.8)^2</f>
        <v>5116798411.2400007</v>
      </c>
      <c r="F202" s="22">
        <v>45406</v>
      </c>
      <c r="G202" s="96" t="s">
        <v>574</v>
      </c>
      <c r="H202" s="28">
        <v>0.97152777777777777</v>
      </c>
      <c r="I202" s="1" t="s">
        <v>503</v>
      </c>
      <c r="J202" s="11">
        <v>5</v>
      </c>
      <c r="K202" s="1">
        <v>2</v>
      </c>
      <c r="L202" s="1">
        <v>0</v>
      </c>
      <c r="M202" s="98">
        <f>(J202+K202+L202)/D202*100</f>
        <v>7.5131480090157785E-2</v>
      </c>
      <c r="N202" s="11" t="s">
        <v>25</v>
      </c>
      <c r="O202" s="1" t="s">
        <v>80</v>
      </c>
      <c r="P202" s="1" t="s">
        <v>27</v>
      </c>
      <c r="Q202" s="11" t="s">
        <v>527</v>
      </c>
      <c r="R202" s="1" t="s">
        <v>97</v>
      </c>
      <c r="S202" s="11" t="s">
        <v>98</v>
      </c>
      <c r="T202" s="30" t="s">
        <v>458</v>
      </c>
    </row>
    <row r="203" spans="1:21" s="1" customFormat="1" x14ac:dyDescent="0.2">
      <c r="A203" s="13" t="s">
        <v>81</v>
      </c>
      <c r="B203" s="11" t="s">
        <v>79</v>
      </c>
      <c r="C203" s="1" t="s">
        <v>499</v>
      </c>
      <c r="D203" s="25">
        <v>3298</v>
      </c>
      <c r="E203" s="1">
        <f>(D203-80848.8)^2</f>
        <v>6014126580.6400003</v>
      </c>
      <c r="F203" s="22">
        <v>45406</v>
      </c>
      <c r="G203" s="96" t="s">
        <v>572</v>
      </c>
      <c r="H203" s="28">
        <v>0.5854166666666667</v>
      </c>
      <c r="I203" s="1" t="s">
        <v>501</v>
      </c>
      <c r="J203" s="11">
        <v>2</v>
      </c>
      <c r="K203" s="1">
        <v>0</v>
      </c>
      <c r="L203" s="1">
        <v>0</v>
      </c>
      <c r="M203" s="98">
        <f>(J203+K203+L203)/D203*100</f>
        <v>6.0642813826561552E-2</v>
      </c>
      <c r="N203" s="11" t="s">
        <v>25</v>
      </c>
      <c r="O203" s="1" t="s">
        <v>26</v>
      </c>
      <c r="P203" s="1" t="s">
        <v>27</v>
      </c>
      <c r="Q203" s="11" t="s">
        <v>527</v>
      </c>
      <c r="R203" s="1" t="s">
        <v>29</v>
      </c>
      <c r="S203" s="11" t="s">
        <v>150</v>
      </c>
      <c r="T203" s="30" t="s">
        <v>150</v>
      </c>
    </row>
    <row r="204" spans="1:21" s="1" customFormat="1" x14ac:dyDescent="0.2">
      <c r="A204" s="13" t="s">
        <v>71</v>
      </c>
      <c r="B204" s="11" t="s">
        <v>72</v>
      </c>
      <c r="C204" s="1" t="s">
        <v>499</v>
      </c>
      <c r="D204" s="25">
        <v>15300</v>
      </c>
      <c r="E204" s="1">
        <f>(D204-80848.8)^2</f>
        <v>4296645181.4400005</v>
      </c>
      <c r="F204" s="22">
        <v>45406</v>
      </c>
      <c r="G204" s="96" t="s">
        <v>571</v>
      </c>
      <c r="H204" s="28">
        <v>0.50763888888888886</v>
      </c>
      <c r="I204" s="1" t="s">
        <v>501</v>
      </c>
      <c r="J204" s="11">
        <v>2</v>
      </c>
      <c r="K204" s="1">
        <v>1</v>
      </c>
      <c r="L204" s="1">
        <v>1</v>
      </c>
      <c r="M204" s="98">
        <f>(J204+K204+L204)/D204*100</f>
        <v>2.6143790849673207E-2</v>
      </c>
      <c r="N204" s="11" t="s">
        <v>25</v>
      </c>
      <c r="O204" s="1" t="s">
        <v>26</v>
      </c>
      <c r="P204" s="1" t="s">
        <v>27</v>
      </c>
      <c r="Q204" s="105" t="s">
        <v>527</v>
      </c>
      <c r="R204" s="1" t="s">
        <v>29</v>
      </c>
      <c r="S204" s="11" t="s">
        <v>150</v>
      </c>
      <c r="T204" s="30" t="s">
        <v>150</v>
      </c>
    </row>
    <row r="205" spans="1:21" s="1" customFormat="1" x14ac:dyDescent="0.2">
      <c r="A205" s="13" t="s">
        <v>69</v>
      </c>
      <c r="B205" s="11" t="s">
        <v>70</v>
      </c>
      <c r="C205" s="1" t="s">
        <v>499</v>
      </c>
      <c r="D205" s="27">
        <v>2000000</v>
      </c>
      <c r="E205" s="1">
        <f>(D205-80848.8)^2</f>
        <v>3683141328461.4399</v>
      </c>
      <c r="F205" s="22">
        <v>45406</v>
      </c>
      <c r="G205" s="96" t="s">
        <v>571</v>
      </c>
      <c r="H205" s="28">
        <v>0.47013888888888888</v>
      </c>
      <c r="I205" s="1" t="s">
        <v>503</v>
      </c>
      <c r="J205" s="11">
        <v>2</v>
      </c>
      <c r="K205" s="1">
        <v>1</v>
      </c>
      <c r="L205" s="1">
        <v>0</v>
      </c>
      <c r="M205" s="98">
        <f>(J205+K205+L205)/D205*100</f>
        <v>1.5000000000000001E-4</v>
      </c>
      <c r="N205" s="11" t="s">
        <v>25</v>
      </c>
      <c r="O205" s="1" t="s">
        <v>26</v>
      </c>
      <c r="P205" s="1" t="s">
        <v>27</v>
      </c>
      <c r="Q205" s="11" t="s">
        <v>527</v>
      </c>
      <c r="R205" s="1" t="s">
        <v>29</v>
      </c>
      <c r="S205" s="11" t="s">
        <v>150</v>
      </c>
      <c r="T205" s="30" t="s">
        <v>150</v>
      </c>
    </row>
    <row r="206" spans="1:21" s="1" customFormat="1" x14ac:dyDescent="0.2">
      <c r="A206" s="13" t="s">
        <v>37</v>
      </c>
      <c r="B206" s="11" t="s">
        <v>38</v>
      </c>
      <c r="C206" s="1" t="s">
        <v>499</v>
      </c>
      <c r="D206" s="25">
        <v>7273</v>
      </c>
      <c r="E206" s="1">
        <f>(D206-80848.8)^2</f>
        <v>5413398345.6400003</v>
      </c>
      <c r="F206" s="22">
        <v>45406</v>
      </c>
      <c r="G206" s="96" t="s">
        <v>571</v>
      </c>
      <c r="H206" s="28">
        <v>0.38819444444444445</v>
      </c>
      <c r="I206" s="1" t="s">
        <v>501</v>
      </c>
      <c r="J206" s="11">
        <v>0</v>
      </c>
      <c r="K206" s="1">
        <v>0</v>
      </c>
      <c r="L206" s="1">
        <v>0</v>
      </c>
      <c r="M206" s="98">
        <f>(J206+K206+L206)/D206*100</f>
        <v>0</v>
      </c>
      <c r="N206" s="11" t="s">
        <v>25</v>
      </c>
      <c r="O206" s="1" t="s">
        <v>26</v>
      </c>
      <c r="P206" s="1" t="s">
        <v>27</v>
      </c>
      <c r="Q206" s="11" t="s">
        <v>527</v>
      </c>
      <c r="R206" s="1" t="s">
        <v>29</v>
      </c>
      <c r="S206" s="11" t="s">
        <v>150</v>
      </c>
      <c r="T206" s="30" t="s">
        <v>150</v>
      </c>
    </row>
    <row r="207" spans="1:21" s="1" customFormat="1" ht="14" x14ac:dyDescent="0.2">
      <c r="A207" s="4" t="s">
        <v>431</v>
      </c>
      <c r="B207" s="11" t="s">
        <v>432</v>
      </c>
      <c r="C207" s="1" t="s">
        <v>239</v>
      </c>
      <c r="D207" s="25">
        <v>9117</v>
      </c>
      <c r="E207" s="1">
        <f>(D207-80848.8)^2</f>
        <v>5145451131.2400007</v>
      </c>
      <c r="F207" s="22">
        <v>45410</v>
      </c>
      <c r="G207" s="96" t="s">
        <v>571</v>
      </c>
      <c r="H207" s="28">
        <v>0.45208333333333334</v>
      </c>
      <c r="I207" s="1" t="s">
        <v>502</v>
      </c>
      <c r="J207" s="11">
        <v>823</v>
      </c>
      <c r="K207" s="1">
        <v>385</v>
      </c>
      <c r="L207" s="1">
        <v>8</v>
      </c>
      <c r="M207" s="98">
        <f>(J207+K207+L207)/D207*100</f>
        <v>13.337720741471976</v>
      </c>
      <c r="N207" s="11" t="s">
        <v>25</v>
      </c>
      <c r="O207" s="1" t="s">
        <v>26</v>
      </c>
      <c r="P207" s="1" t="s">
        <v>521</v>
      </c>
      <c r="Q207" s="11" t="s">
        <v>527</v>
      </c>
      <c r="R207" s="1" t="s">
        <v>29</v>
      </c>
      <c r="S207" s="11" t="s">
        <v>150</v>
      </c>
      <c r="T207" s="30" t="s">
        <v>150</v>
      </c>
    </row>
    <row r="208" spans="1:21" s="1" customFormat="1" x14ac:dyDescent="0.2">
      <c r="A208" s="13" t="s">
        <v>390</v>
      </c>
      <c r="B208" s="11" t="s">
        <v>391</v>
      </c>
      <c r="C208" s="1" t="s">
        <v>239</v>
      </c>
      <c r="D208" s="25">
        <v>28300</v>
      </c>
      <c r="E208" s="1">
        <f>(D208-80848.8)^2</f>
        <v>2761376381.4400005</v>
      </c>
      <c r="F208" s="22">
        <v>45409</v>
      </c>
      <c r="G208" s="96" t="s">
        <v>572</v>
      </c>
      <c r="H208" s="28">
        <v>0.64861111111111114</v>
      </c>
      <c r="I208" s="1" t="s">
        <v>502</v>
      </c>
      <c r="J208" s="11">
        <v>145</v>
      </c>
      <c r="K208" s="1">
        <v>98</v>
      </c>
      <c r="L208" s="1">
        <v>10</v>
      </c>
      <c r="M208" s="98">
        <f>(J208+K208+L208)/D208*100</f>
        <v>0.89399293286219084</v>
      </c>
      <c r="N208" s="11" t="s">
        <v>80</v>
      </c>
      <c r="O208" s="1" t="s">
        <v>80</v>
      </c>
      <c r="P208" s="1" t="s">
        <v>27</v>
      </c>
      <c r="Q208" s="11" t="s">
        <v>527</v>
      </c>
      <c r="R208" s="1" t="s">
        <v>97</v>
      </c>
      <c r="S208" s="11" t="s">
        <v>98</v>
      </c>
      <c r="T208" s="30" t="s">
        <v>99</v>
      </c>
    </row>
    <row r="209" spans="1:20" s="1" customFormat="1" x14ac:dyDescent="0.2">
      <c r="A209" s="13" t="s">
        <v>134</v>
      </c>
      <c r="B209" s="11" t="s">
        <v>135</v>
      </c>
      <c r="C209" s="1" t="s">
        <v>239</v>
      </c>
      <c r="D209" s="25">
        <v>7207</v>
      </c>
      <c r="E209" s="1">
        <f>(D209-80848.8)^2</f>
        <v>5423114707.2400007</v>
      </c>
      <c r="F209" s="22">
        <v>45406</v>
      </c>
      <c r="G209" s="96" t="s">
        <v>574</v>
      </c>
      <c r="H209" s="28">
        <v>0.88958333333333328</v>
      </c>
      <c r="I209" s="1" t="s">
        <v>34</v>
      </c>
      <c r="J209" s="11">
        <v>9</v>
      </c>
      <c r="K209" s="1">
        <v>4</v>
      </c>
      <c r="L209" s="1">
        <v>0</v>
      </c>
      <c r="M209" s="98">
        <f>(J209+K209+L209)/D209*100</f>
        <v>0.18038018593034549</v>
      </c>
      <c r="N209" s="11" t="s">
        <v>52</v>
      </c>
      <c r="O209" s="1" t="s">
        <v>52</v>
      </c>
      <c r="P209" s="1" t="s">
        <v>27</v>
      </c>
      <c r="Q209" s="11" t="s">
        <v>527</v>
      </c>
      <c r="R209" s="1" t="s">
        <v>29</v>
      </c>
      <c r="S209" s="11" t="s">
        <v>150</v>
      </c>
      <c r="T209" s="30" t="s">
        <v>150</v>
      </c>
    </row>
    <row r="210" spans="1:20" s="1" customFormat="1" ht="14" x14ac:dyDescent="0.2">
      <c r="A210" s="3" t="s">
        <v>474</v>
      </c>
      <c r="B210" s="11" t="s">
        <v>475</v>
      </c>
      <c r="C210" s="1" t="s">
        <v>500</v>
      </c>
      <c r="D210" s="25">
        <v>169</v>
      </c>
      <c r="E210" s="1">
        <f>(D210-80848.8)^2</f>
        <v>6509230128.0400009</v>
      </c>
      <c r="F210" s="22">
        <v>45410</v>
      </c>
      <c r="G210" s="96" t="s">
        <v>574</v>
      </c>
      <c r="H210" s="28">
        <v>0.90486111111111112</v>
      </c>
      <c r="I210" s="1" t="s">
        <v>503</v>
      </c>
      <c r="J210" s="11">
        <v>0</v>
      </c>
      <c r="K210" s="1">
        <v>0</v>
      </c>
      <c r="L210" s="1">
        <v>1</v>
      </c>
      <c r="M210" s="98">
        <f>(J210+K210+L210)/D210*100</f>
        <v>0.59171597633136097</v>
      </c>
      <c r="N210" s="11" t="s">
        <v>25</v>
      </c>
      <c r="O210" s="1" t="s">
        <v>26</v>
      </c>
      <c r="P210" s="1" t="s">
        <v>27</v>
      </c>
      <c r="Q210" s="11" t="s">
        <v>476</v>
      </c>
      <c r="R210" s="1" t="s">
        <v>29</v>
      </c>
      <c r="S210" s="11" t="s">
        <v>150</v>
      </c>
      <c r="T210" s="30" t="s">
        <v>150</v>
      </c>
    </row>
    <row r="211" spans="1:20" s="1" customFormat="1" x14ac:dyDescent="0.2">
      <c r="A211" s="13" t="s">
        <v>189</v>
      </c>
      <c r="B211" s="11" t="s">
        <v>190</v>
      </c>
      <c r="C211" s="1" t="s">
        <v>500</v>
      </c>
      <c r="D211" s="25">
        <v>4</v>
      </c>
      <c r="E211" s="1">
        <f>(D211-80848.8)^2</f>
        <v>6535881687.0400009</v>
      </c>
      <c r="F211" s="22">
        <v>45407</v>
      </c>
      <c r="G211" s="96" t="s">
        <v>571</v>
      </c>
      <c r="H211" s="28">
        <v>0.41944444444444445</v>
      </c>
      <c r="I211" s="1" t="s">
        <v>503</v>
      </c>
      <c r="J211" s="11">
        <v>0</v>
      </c>
      <c r="K211" s="1">
        <v>0</v>
      </c>
      <c r="L211" s="1">
        <v>0</v>
      </c>
      <c r="M211" s="98">
        <f>(J211+K211+L211)/D211*100</f>
        <v>0</v>
      </c>
      <c r="N211" s="11" t="s">
        <v>25</v>
      </c>
      <c r="O211" s="1" t="s">
        <v>26</v>
      </c>
      <c r="P211" s="1" t="s">
        <v>27</v>
      </c>
      <c r="Q211" s="11" t="s">
        <v>191</v>
      </c>
      <c r="R211" s="1" t="s">
        <v>29</v>
      </c>
      <c r="S211" s="11" t="s">
        <v>150</v>
      </c>
      <c r="T211" s="30" t="s">
        <v>150</v>
      </c>
    </row>
    <row r="212" spans="1:20" x14ac:dyDescent="0.2">
      <c r="E212" s="1">
        <f>SUM(E2:E211)/210</f>
        <v>111018021405.798</v>
      </c>
    </row>
    <row r="213" spans="1:20" x14ac:dyDescent="0.2">
      <c r="E213" s="1">
        <f>SQRT(E212)</f>
        <v>333193.669516391</v>
      </c>
      <c r="F213">
        <f>E213/80848.8</f>
        <v>4.1211949901098226</v>
      </c>
    </row>
  </sheetData>
  <sortState xmlns:xlrd2="http://schemas.microsoft.com/office/spreadsheetml/2017/richdata2" ref="A2:U213">
    <sortCondition ref="Q1:Q213"/>
  </sortState>
  <phoneticPr fontId="11" type="noConversion"/>
  <hyperlinks>
    <hyperlink ref="A24" r:id="rId1" xr:uid="{56CB6042-E71B-DC4D-96AB-E0BF52750AEE}"/>
    <hyperlink ref="A17" r:id="rId2" xr:uid="{A3035978-F6F2-C142-83E8-9BFF132981A0}"/>
    <hyperlink ref="A202" r:id="rId3" xr:uid="{1C7728E6-C852-014C-A790-F4E925C73D15}"/>
    <hyperlink ref="A185" r:id="rId4" xr:uid="{70BB61BB-CA7D-6345-8C6A-97322696A195}"/>
    <hyperlink ref="A94" r:id="rId5" xr:uid="{95177D46-9E42-8B48-8FE7-3559A1869D26}"/>
    <hyperlink ref="A210" r:id="rId6" xr:uid="{BCB5F72D-1BFB-974E-8631-962A8E4A6EFB}"/>
    <hyperlink ref="A144" r:id="rId7" xr:uid="{4BDC91A7-2396-B345-A815-0F454859752E}"/>
    <hyperlink ref="A21" r:id="rId8" xr:uid="{8D46E076-4E8C-334E-9409-76EA84E4EFCF}"/>
    <hyperlink ref="A30" r:id="rId9" xr:uid="{8537C978-D173-884B-A0A8-94DF348FD888}"/>
    <hyperlink ref="A18" r:id="rId10" xr:uid="{87D15B2A-49D0-924A-84A1-E9114E5CE537}"/>
    <hyperlink ref="A206" r:id="rId11" xr:uid="{0733598D-E1A8-1145-920B-A028FC44FD21}"/>
    <hyperlink ref="A29" r:id="rId12" xr:uid="{2D9E9234-534B-4B44-ABD4-D2977711C404}"/>
    <hyperlink ref="A23" r:id="rId13" xr:uid="{401B972C-29F2-2D4B-960C-679841F44E93}"/>
    <hyperlink ref="A22" r:id="rId14" xr:uid="{8280C933-7ED6-4B46-BE36-DBEB24964139}"/>
    <hyperlink ref="A32" r:id="rId15" xr:uid="{D71A1388-29C4-214F-BF7D-1937A1FD1612}"/>
    <hyperlink ref="A26" r:id="rId16" xr:uid="{DABAB7DB-CC5E-E742-B474-D78A6219F88A}"/>
    <hyperlink ref="A3" r:id="rId17" xr:uid="{F2F34B59-F15C-1241-9692-9B64162E65F1}"/>
    <hyperlink ref="A10" r:id="rId18" xr:uid="{F4C55B77-AC44-1E4D-BF4A-B6A0D72AD165}"/>
    <hyperlink ref="A12" r:id="rId19" xr:uid="{7480640E-B8B2-0C4B-8FC9-4DC7394CD107}"/>
    <hyperlink ref="A55" r:id="rId20" xr:uid="{03681CF3-4102-854D-B236-DF1AE4FE0E56}"/>
    <hyperlink ref="A27" r:id="rId21" xr:uid="{ABFDB12B-262F-7D40-84C2-B4EDD5921866}"/>
    <hyperlink ref="A9" r:id="rId22" xr:uid="{DCEE7AC4-07BA-A640-A677-DE046E935D1C}"/>
    <hyperlink ref="A19" r:id="rId23" xr:uid="{3CCA00E5-D016-F646-97B5-F553D8F5CECB}"/>
    <hyperlink ref="A25" r:id="rId24" xr:uid="{36A4D692-4E44-4D40-A968-6AF7F7B3C879}"/>
    <hyperlink ref="A31" r:id="rId25" xr:uid="{CE444797-ED08-8C4D-BDCD-91BB3BAAD553}"/>
    <hyperlink ref="A189" r:id="rId26" xr:uid="{6177AFF5-8F2F-004B-82FF-3E5531473B87}"/>
    <hyperlink ref="A28" r:id="rId27" xr:uid="{EFA18904-1411-4C4F-8C8B-6FDE8FEACFBE}"/>
    <hyperlink ref="A20" r:id="rId28" xr:uid="{E2489AE7-ED5D-4146-82FA-B64850AF69B7}"/>
    <hyperlink ref="A7" r:id="rId29" xr:uid="{C811625E-78E2-0445-B1CC-A794D33A6D3C}"/>
    <hyperlink ref="A80" r:id="rId30" xr:uid="{EC385358-B9C4-F049-AF51-34D51C96E880}"/>
    <hyperlink ref="A203" r:id="rId31" xr:uid="{378EA194-3924-764B-B70C-767A7BA1DE2D}"/>
    <hyperlink ref="A88" r:id="rId32" xr:uid="{6552F451-8FBC-8E46-A2CF-5D8366728034}"/>
    <hyperlink ref="A6" r:id="rId33" xr:uid="{AE6D7FA8-9257-4A41-AF1A-A82FE97CD38B}"/>
    <hyperlink ref="A11" r:id="rId34" xr:uid="{7D2B6829-4838-8949-8DF4-193E189B1FDD}"/>
    <hyperlink ref="A13" r:id="rId35" xr:uid="{63D3C4B2-AE14-2848-B24A-2FC9157ECAA4}"/>
    <hyperlink ref="A190" r:id="rId36" xr:uid="{570E17FB-3EDE-8A4F-8A87-93B88078A6B2}"/>
    <hyperlink ref="A2" r:id="rId37" xr:uid="{B23D1A44-47AF-4A40-B383-1A004E2E99F8}"/>
    <hyperlink ref="A95" r:id="rId38" xr:uid="{4047A90D-A46F-CF48-9EA0-06396C708CCC}"/>
    <hyperlink ref="A5" r:id="rId39" xr:uid="{0286C5CB-0E62-4B46-B8EF-09BB893E1778}"/>
    <hyperlink ref="A37" r:id="rId40" xr:uid="{7B469623-842B-0E43-B609-C50140CB7EBC}"/>
    <hyperlink ref="A14" r:id="rId41" xr:uid="{76A6AFF4-D67E-8545-83AB-2C9746C2D97F}"/>
    <hyperlink ref="A97" r:id="rId42" xr:uid="{9F97950E-0538-9047-B2E6-E7672937E2C3}"/>
    <hyperlink ref="A64" r:id="rId43" xr:uid="{2E7AA540-A628-DB40-B1A8-653D9685EA62}"/>
    <hyperlink ref="A98" r:id="rId44" xr:uid="{852F6A90-A7D8-1F4E-85E2-1359378C7999}"/>
    <hyperlink ref="A174" r:id="rId45" xr:uid="{61C4536E-D59E-F64D-8BA1-93A34AB0C865}"/>
    <hyperlink ref="A177" r:id="rId46" xr:uid="{5020BD19-2D11-5443-8A94-213E6780E6E2}"/>
    <hyperlink ref="A209" r:id="rId47" xr:uid="{5440CF80-2CCB-4A48-9C64-6BDD940B8A9C}"/>
    <hyperlink ref="A99" r:id="rId48" xr:uid="{F73BD9AC-4256-2C4E-ACBD-795B7289BACC}"/>
    <hyperlink ref="A34" r:id="rId49" xr:uid="{F0E62716-FAB8-7B47-8510-008DF62377FB}"/>
    <hyperlink ref="A100" r:id="rId50" xr:uid="{E7355B42-F43D-9B4B-965F-290C76BEE640}"/>
    <hyperlink ref="A153" r:id="rId51" xr:uid="{0349F439-622E-3A4C-A336-45338A389F3D}"/>
    <hyperlink ref="A59" r:id="rId52" xr:uid="{B0814643-64F4-7643-84BA-6FB58DBDAF8D}"/>
    <hyperlink ref="A191" r:id="rId53" xr:uid="{C5AA681B-BDD9-E34C-A291-E34EE2EBF25D}"/>
    <hyperlink ref="A101" r:id="rId54" xr:uid="{9D09B67F-C719-5C41-A940-4CB310082DF5}"/>
    <hyperlink ref="A102" r:id="rId55" xr:uid="{620BA47B-1C5D-844C-8D8A-6C3CC0CAA192}"/>
    <hyperlink ref="A171" r:id="rId56" xr:uid="{4DEF69C0-37D0-7446-974F-E4E80C7672EA}"/>
    <hyperlink ref="A164" r:id="rId57" xr:uid="{89E2B077-D2F8-2A43-B46B-DF91EC32F88E}"/>
    <hyperlink ref="A44" r:id="rId58" xr:uid="{29B7C247-E502-3E4C-A895-685DF993BC44}"/>
    <hyperlink ref="A40" r:id="rId59" xr:uid="{2A94E217-03D0-6244-A78D-92139B567909}"/>
    <hyperlink ref="A103" r:id="rId60" xr:uid="{259C5CC8-958B-DE47-BD4A-C76411A1E8F7}"/>
    <hyperlink ref="A50" r:id="rId61" xr:uid="{432D2F80-7A92-3F4A-AE24-D5DB482D797D}"/>
    <hyperlink ref="A149" r:id="rId62" xr:uid="{629484B1-D2D8-8045-9B40-562B1C48756E}"/>
    <hyperlink ref="A74" r:id="rId63" xr:uid="{2C816EE2-5158-4343-A3FC-9B3B36593116}"/>
    <hyperlink ref="A42" r:id="rId64" xr:uid="{EB88EBD0-50C7-AE4F-BD30-17D47DFB86E4}"/>
    <hyperlink ref="A104" r:id="rId65" xr:uid="{C23BE723-A1D3-654A-9944-D3BFDEE1D9C5}"/>
    <hyperlink ref="A45" r:id="rId66" xr:uid="{ADBF4E9E-AC59-F441-9EA4-6B62A0DB0095}"/>
    <hyperlink ref="A160" r:id="rId67" xr:uid="{AA2254CC-7BCB-C84F-AC53-A99528952409}"/>
    <hyperlink ref="A173" r:id="rId68" xr:uid="{8A11496C-046C-3A4E-A4C4-9B3242B50B46}"/>
    <hyperlink ref="A211" r:id="rId69" xr:uid="{20CFCC3E-E25A-D848-897A-0AA4CE17A80F}"/>
    <hyperlink ref="A67" r:id="rId70" xr:uid="{6F58C6B6-9043-E542-9BE0-84B16E6A244A}"/>
    <hyperlink ref="A105" r:id="rId71" xr:uid="{D89F4714-EFE4-1744-B850-6A221F8C7102}"/>
    <hyperlink ref="A87" r:id="rId72" xr:uid="{37ED8306-78C3-9641-B831-70AAAF9A6E65}"/>
    <hyperlink ref="A57" r:id="rId73" xr:uid="{15F409A2-5C2B-D842-976A-FB979F8B758D}"/>
    <hyperlink ref="A48" r:id="rId74" xr:uid="{02BA51D0-A541-F249-B4B0-094D43FD77E1}"/>
    <hyperlink ref="A106" r:id="rId75" xr:uid="{B23BEBBC-4F20-E243-8023-9737BE97B8D2}"/>
    <hyperlink ref="A107" r:id="rId76" xr:uid="{D3986FB1-3F60-7442-85DC-7800BB0A469D}"/>
    <hyperlink ref="A108" r:id="rId77" xr:uid="{CB97F98D-52AB-0542-AF6A-EA695429A0FF}"/>
    <hyperlink ref="A78" r:id="rId78" xr:uid="{DCB11818-AD37-FA4D-8AF4-152A41CC4D28}"/>
    <hyperlink ref="A41" r:id="rId79" xr:uid="{DF36A909-1BF8-FC42-A834-37E38C52D1F2}"/>
    <hyperlink ref="A109" r:id="rId80" xr:uid="{E452FE38-6390-3B4E-8237-63B726F6A4C2}"/>
    <hyperlink ref="A146" r:id="rId81" xr:uid="{79813E5A-8493-9F4B-95DA-39BA7EC79721}"/>
    <hyperlink ref="A72" r:id="rId82" xr:uid="{D3BE5B87-6112-E347-B772-469AA0F43135}"/>
    <hyperlink ref="A83" r:id="rId83" xr:uid="{56172B73-7AC4-524C-907C-FFD4200855F7}"/>
    <hyperlink ref="A61" r:id="rId84" xr:uid="{9762BA3E-FC79-9340-B5B7-DF2526716797}"/>
    <hyperlink ref="A58" r:id="rId85" xr:uid="{28CCFE64-311D-F54E-A1FC-BBDCF77D5455}"/>
    <hyperlink ref="A110" r:id="rId86" xr:uid="{EA91D5FD-5EEA-6348-BA4C-A8B4254B8FDA}"/>
    <hyperlink ref="A154" r:id="rId87" xr:uid="{712646E2-6B85-1243-8177-F32619AE1773}"/>
    <hyperlink ref="A111" r:id="rId88" xr:uid="{C51204D3-C9ED-5A43-AC40-37DF130BCF67}"/>
    <hyperlink ref="A112" r:id="rId89" xr:uid="{69387987-53C0-EE47-AE27-BF656DC023EE}"/>
    <hyperlink ref="A158" r:id="rId90" xr:uid="{A5A15755-21B1-F645-8225-0F2787DAC743}"/>
    <hyperlink ref="A113" r:id="rId91" xr:uid="{15D9BC4C-1B3D-A641-BAF5-B4DD18BB81F9}"/>
    <hyperlink ref="A156" r:id="rId92" xr:uid="{13D3EBB8-9FDD-2A4A-88A5-456820A7F3F2}"/>
    <hyperlink ref="A62" r:id="rId93" xr:uid="{91061294-CC4F-D147-A71A-B199FE847E50}"/>
    <hyperlink ref="A162" r:id="rId94" xr:uid="{D4342BAD-DEA4-5D4C-96D8-B59941E2BD65}"/>
    <hyperlink ref="A159" r:id="rId95" xr:uid="{BBA9F9D3-B9D4-5148-83F3-4CAF23DADE56}"/>
    <hyperlink ref="A114" r:id="rId96" xr:uid="{D6846CE8-2822-E745-AD9B-BE55A94A59E2}"/>
    <hyperlink ref="A73" r:id="rId97" xr:uid="{7E46C91B-DE66-8B4C-B54D-DB22B72597BD}"/>
    <hyperlink ref="A115" r:id="rId98" xr:uid="{AFA8C2BD-5770-9F43-AF7D-EBE46FE7A0B3}"/>
    <hyperlink ref="A56" r:id="rId99" xr:uid="{0025C9F2-4CE5-4548-88B0-F227B55A8472}"/>
    <hyperlink ref="A39" r:id="rId100" xr:uid="{30B58F5D-A553-F54E-B293-882573B180E0}"/>
    <hyperlink ref="A82" r:id="rId101" xr:uid="{275E6C6E-F13C-7D4F-A589-FC1FE1DF2C4D}"/>
    <hyperlink ref="A165" r:id="rId102" xr:uid="{3384B712-81F9-A94E-8F07-284E05255C44}"/>
    <hyperlink ref="A187" r:id="rId103" xr:uid="{AD405348-CB17-A842-97D2-5AC49A807905}"/>
    <hyperlink ref="A15" r:id="rId104" xr:uid="{9BBF46F4-D698-6144-B535-E8E6FD9FE584}"/>
    <hyperlink ref="A75" r:id="rId105" xr:uid="{DB2FEA3E-B530-4745-AE38-EED5654EF993}"/>
    <hyperlink ref="A155" r:id="rId106" xr:uid="{793F9970-03BD-C240-B6BF-21C918CB51EB}"/>
    <hyperlink ref="A33" r:id="rId107" xr:uid="{6565CB49-85F6-1946-AFDB-1262EE85CF52}"/>
    <hyperlink ref="A170" r:id="rId108" xr:uid="{322C8EB1-BEF9-7145-A761-9DE2BB9BD437}"/>
    <hyperlink ref="A85" r:id="rId109" xr:uid="{83DE578C-2E78-0A4B-A2CC-7564C2B1683F}"/>
    <hyperlink ref="A4" r:id="rId110" xr:uid="{3B899334-4A8A-FD4A-A5DC-446C171D2BC2}"/>
    <hyperlink ref="A192" r:id="rId111" xr:uid="{0AAF6B16-F9B9-E647-A0FD-CAD265D855C7}"/>
    <hyperlink ref="A116" r:id="rId112" xr:uid="{A194920F-8203-9F46-8099-A296C061187C}"/>
    <hyperlink ref="A150" r:id="rId113" xr:uid="{2735D160-C5DB-3C43-ADCA-279B834AA6EB}"/>
    <hyperlink ref="A193" r:id="rId114" xr:uid="{E41558BA-0F44-E347-AFF0-6B4274577B62}"/>
    <hyperlink ref="A92" r:id="rId115" xr:uid="{BD47955A-4DF1-824C-87FE-578C45834350}"/>
    <hyperlink ref="A68" r:id="rId116" xr:uid="{B736F9B5-5298-0843-B2A6-47B41725ACC1}"/>
    <hyperlink ref="A117" r:id="rId117" xr:uid="{FC60B449-BA38-234F-9937-C16A555B2FA9}"/>
    <hyperlink ref="A118" r:id="rId118" xr:uid="{18191434-F3D7-D947-B807-9DB2402D76E2}"/>
    <hyperlink ref="A76" r:id="rId119" xr:uid="{E1E0B8A7-FE93-5040-855F-A69AF47562FC}"/>
    <hyperlink ref="A89" r:id="rId120" xr:uid="{B76EA4D3-1F37-3248-B6AC-2F4B35CEEAB5}"/>
    <hyperlink ref="A16" r:id="rId121" xr:uid="{7DA7E686-4975-AB4F-AC5D-D3302FA3F180}"/>
    <hyperlink ref="A194" r:id="rId122" xr:uid="{47279560-2D4C-0643-9FD3-9A040CDE4917}"/>
    <hyperlink ref="A119" r:id="rId123" xr:uid="{356B5690-0261-084D-8F32-7ABC7764682C}"/>
    <hyperlink ref="A182" r:id="rId124" xr:uid="{7DFEA5E7-7273-2C40-8169-AFC63D0C9DFF}"/>
    <hyperlink ref="A183" r:id="rId125" xr:uid="{B162769A-A63C-2C43-ADA3-0362BE603EBF}"/>
    <hyperlink ref="A179" r:id="rId126" xr:uid="{E86212F4-D273-FA41-AFAA-A985C0300F4E}"/>
    <hyperlink ref="A180" r:id="rId127" xr:uid="{39F23709-62E6-2D48-825D-05363900A855}"/>
    <hyperlink ref="A120" r:id="rId128" xr:uid="{2797B595-AB5D-3643-BFFA-ECD76C128004}"/>
    <hyperlink ref="A195" r:id="rId129" xr:uid="{2126610E-C3DE-9B47-A064-E6C257CDC711}"/>
    <hyperlink ref="A196" r:id="rId130" xr:uid="{2A7A6AC7-BFFB-DB46-9052-1BACE53FAC91}"/>
    <hyperlink ref="A121" r:id="rId131" xr:uid="{1822C3C4-C6E5-1044-8DEB-B1DE8CCD6920}"/>
    <hyperlink ref="A122" r:id="rId132" xr:uid="{8253F975-8915-4747-955C-CB1B7B02B459}"/>
    <hyperlink ref="A205" r:id="rId133" xr:uid="{E9E7D550-A882-2C49-8B10-7A3EF9B16E9E}"/>
    <hyperlink ref="A96" r:id="rId134" xr:uid="{84BE7B45-0A8A-9941-B55B-D3E294760DBC}"/>
    <hyperlink ref="A184" r:id="rId135" xr:uid="{933DB1C4-78F0-2043-A926-882DA73BF17F}"/>
    <hyperlink ref="A147" r:id="rId136" xr:uid="{65004070-0354-234E-9475-7196A16D5610}"/>
    <hyperlink ref="A204" r:id="rId137" xr:uid="{632825F1-055E-7648-91BC-FAD7595532F9}"/>
    <hyperlink ref="A8" r:id="rId138" xr:uid="{C24311F0-D228-8545-BBA6-3EC1E53EC4D2}"/>
    <hyperlink ref="A176" r:id="rId139" xr:uid="{CED15D17-EFB0-BF4D-9C9F-CA7C9D25AB68}"/>
    <hyperlink ref="A166" r:id="rId140" xr:uid="{250F1F0F-3434-B94D-9FDA-5F053371C64D}"/>
    <hyperlink ref="A49" r:id="rId141" xr:uid="{61C83609-B261-2346-BF36-5E7823FFA9CB}"/>
    <hyperlink ref="A123" r:id="rId142" xr:uid="{759E9E33-2E3E-BC4A-8992-12C755DBA3CC}"/>
    <hyperlink ref="A175" r:id="rId143" xr:uid="{D1FAA14E-F370-9E49-8C52-123A62EA47D4}"/>
    <hyperlink ref="A188" r:id="rId144" xr:uid="{CF2030A0-3D84-9D4C-941E-317782248600}"/>
    <hyperlink ref="A84" r:id="rId145" xr:uid="{B64B932D-7C4A-B042-B3D7-E778BA97C25F}"/>
    <hyperlink ref="A157" r:id="rId146" xr:uid="{8EE064D7-2CE1-5B43-B7C9-CE22DC1ECEAA}"/>
    <hyperlink ref="A186" r:id="rId147" xr:uid="{16C335F0-132B-C64F-AD17-95B695AAE28B}"/>
    <hyperlink ref="A151" r:id="rId148" xr:uid="{3693C1EE-1363-7F49-A221-CC667A65F8C6}"/>
    <hyperlink ref="A124" r:id="rId149" xr:uid="{7C17E189-2667-5D40-A05A-141E1FA68051}"/>
    <hyperlink ref="A66" r:id="rId150" xr:uid="{95430152-F4DF-354B-A4CE-B61C7B82D1D3}"/>
    <hyperlink ref="A197" r:id="rId151" xr:uid="{79D70B59-2B61-DA4F-8140-671FB8A7D815}"/>
    <hyperlink ref="A145" r:id="rId152" xr:uid="{9148783C-D932-A74E-943C-C6DF8B2F9F6D}"/>
    <hyperlink ref="A38" r:id="rId153" xr:uid="{3D109CBC-318A-B44E-A5EC-ADBF46679DED}"/>
    <hyperlink ref="A198" r:id="rId154" xr:uid="{720B3C5D-66DB-FA4B-BB5D-49B7E706EB14}"/>
    <hyperlink ref="A91" r:id="rId155" xr:uid="{090D2DA7-7C66-1A4E-AAA1-0AE71DEB6AF4}"/>
    <hyperlink ref="A125" r:id="rId156" xr:uid="{DC30748F-55C0-EB47-A838-71F1D4ABF087}"/>
    <hyperlink ref="A81" r:id="rId157" xr:uid="{1E06D88A-922D-094D-A0B4-BDD638727D56}"/>
    <hyperlink ref="A169" r:id="rId158" xr:uid="{D4E97E79-86AC-A745-BADA-F754CBF54789}"/>
    <hyperlink ref="A79" r:id="rId159" xr:uid="{DC7446C6-6861-7343-A436-AD2E34BAE294}"/>
    <hyperlink ref="A43" r:id="rId160" xr:uid="{3F468ECF-3774-204F-AE41-8BE35C5B51C1}"/>
    <hyperlink ref="A172" r:id="rId161" xr:uid="{467344EB-3594-C347-910E-A5F4D8A53B5B}"/>
    <hyperlink ref="A208" r:id="rId162" xr:uid="{D5591361-B0D4-9440-98C2-E8435B379C6B}"/>
    <hyperlink ref="A199" r:id="rId163" xr:uid="{4D0F68B3-76AF-B24A-B77D-4E93EFAD16B9}"/>
    <hyperlink ref="A69" r:id="rId164" xr:uid="{3461F8E1-324E-B049-AD57-E5DFD5A7CC21}"/>
    <hyperlink ref="A178" r:id="rId165" xr:uid="{17894D77-EEE4-B140-8A3E-27792C36B05A}"/>
    <hyperlink ref="A52" r:id="rId166" xr:uid="{D79819C7-1321-3944-BAC4-4876A072653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03804-89BE-3643-8451-91C3F0627729}">
  <dimension ref="A3:I26"/>
  <sheetViews>
    <sheetView workbookViewId="0">
      <selection activeCell="B6" sqref="B6"/>
    </sheetView>
  </sheetViews>
  <sheetFormatPr baseColWidth="10" defaultRowHeight="16" x14ac:dyDescent="0.2"/>
  <cols>
    <col min="1" max="1" width="114.5" bestFit="1" customWidth="1"/>
    <col min="2" max="2" width="21.5" bestFit="1" customWidth="1"/>
    <col min="3" max="3" width="31.5" bestFit="1" customWidth="1"/>
    <col min="4" max="4" width="7.5" bestFit="1" customWidth="1"/>
    <col min="5" max="5" width="11.6640625" bestFit="1" customWidth="1"/>
    <col min="6" max="6" width="28.6640625" bestFit="1" customWidth="1"/>
    <col min="7" max="7" width="26.1640625" bestFit="1" customWidth="1"/>
    <col min="8" max="8" width="32.6640625" bestFit="1" customWidth="1"/>
    <col min="9" max="9" width="49.5" bestFit="1" customWidth="1"/>
    <col min="10" max="10" width="23.33203125" bestFit="1" customWidth="1"/>
    <col min="11" max="11" width="23.5" bestFit="1" customWidth="1"/>
    <col min="12" max="12" width="41.33203125" bestFit="1" customWidth="1"/>
    <col min="13" max="13" width="20" bestFit="1" customWidth="1"/>
    <col min="14" max="14" width="37" bestFit="1" customWidth="1"/>
    <col min="15" max="15" width="17.33203125" bestFit="1" customWidth="1"/>
    <col min="16" max="16" width="80.5" bestFit="1" customWidth="1"/>
    <col min="17" max="17" width="102.6640625" bestFit="1" customWidth="1"/>
    <col min="18" max="18" width="59.5" bestFit="1" customWidth="1"/>
    <col min="19" max="19" width="20.1640625" bestFit="1" customWidth="1"/>
    <col min="20" max="20" width="21.83203125" bestFit="1" customWidth="1"/>
    <col min="21" max="21" width="41.5" bestFit="1" customWidth="1"/>
    <col min="22" max="22" width="54.5" bestFit="1" customWidth="1"/>
    <col min="23" max="23" width="11.6640625" bestFit="1" customWidth="1"/>
    <col min="24" max="24" width="102.6640625" bestFit="1" customWidth="1"/>
    <col min="25" max="25" width="59.5" bestFit="1" customWidth="1"/>
    <col min="26" max="26" width="13.5" bestFit="1" customWidth="1"/>
    <col min="27" max="27" width="7.5" bestFit="1" customWidth="1"/>
    <col min="28" max="28" width="28.6640625" bestFit="1" customWidth="1"/>
    <col min="29" max="29" width="21.83203125" bestFit="1" customWidth="1"/>
    <col min="30" max="30" width="41.5" bestFit="1" customWidth="1"/>
    <col min="31" max="31" width="10.33203125" bestFit="1" customWidth="1"/>
    <col min="32" max="32" width="11.6640625" bestFit="1" customWidth="1"/>
  </cols>
  <sheetData>
    <row r="3" spans="1:5" x14ac:dyDescent="0.2">
      <c r="A3" s="32" t="s">
        <v>528</v>
      </c>
      <c r="B3" s="32" t="s">
        <v>530</v>
      </c>
    </row>
    <row r="4" spans="1:5" x14ac:dyDescent="0.2">
      <c r="A4" s="32" t="s">
        <v>504</v>
      </c>
      <c r="B4" t="s">
        <v>500</v>
      </c>
      <c r="C4" t="s">
        <v>499</v>
      </c>
      <c r="D4" t="s">
        <v>239</v>
      </c>
      <c r="E4" t="s">
        <v>505</v>
      </c>
    </row>
    <row r="5" spans="1:5" x14ac:dyDescent="0.2">
      <c r="A5" s="33" t="s">
        <v>27</v>
      </c>
      <c r="B5" s="123">
        <v>154</v>
      </c>
      <c r="C5" s="123">
        <v>31</v>
      </c>
      <c r="D5" s="123">
        <v>5</v>
      </c>
      <c r="E5" s="123">
        <v>190</v>
      </c>
    </row>
    <row r="6" spans="1:5" x14ac:dyDescent="0.2">
      <c r="A6" s="33" t="s">
        <v>519</v>
      </c>
      <c r="B6" s="123">
        <v>1</v>
      </c>
      <c r="C6" s="123"/>
      <c r="D6" s="123"/>
      <c r="E6" s="123">
        <v>1</v>
      </c>
    </row>
    <row r="7" spans="1:5" x14ac:dyDescent="0.2">
      <c r="A7" s="33" t="s">
        <v>522</v>
      </c>
      <c r="B7" s="123">
        <v>1</v>
      </c>
      <c r="C7" s="123"/>
      <c r="D7" s="123"/>
      <c r="E7" s="123">
        <v>1</v>
      </c>
    </row>
    <row r="8" spans="1:5" x14ac:dyDescent="0.2">
      <c r="A8" s="33" t="s">
        <v>518</v>
      </c>
      <c r="B8" s="123"/>
      <c r="C8" s="123"/>
      <c r="D8" s="123">
        <v>1</v>
      </c>
      <c r="E8" s="123">
        <v>1</v>
      </c>
    </row>
    <row r="9" spans="1:5" x14ac:dyDescent="0.2">
      <c r="A9" s="33" t="s">
        <v>516</v>
      </c>
      <c r="B9" s="123">
        <v>1</v>
      </c>
      <c r="C9" s="123"/>
      <c r="D9" s="123"/>
      <c r="E9" s="123">
        <v>1</v>
      </c>
    </row>
    <row r="10" spans="1:5" x14ac:dyDescent="0.2">
      <c r="A10" s="33" t="s">
        <v>508</v>
      </c>
      <c r="B10" s="123">
        <v>1</v>
      </c>
      <c r="C10" s="123"/>
      <c r="D10" s="123"/>
      <c r="E10" s="123">
        <v>1</v>
      </c>
    </row>
    <row r="11" spans="1:5" x14ac:dyDescent="0.2">
      <c r="A11" s="33" t="s">
        <v>524</v>
      </c>
      <c r="B11" s="123">
        <v>1</v>
      </c>
      <c r="C11" s="123"/>
      <c r="D11" s="123"/>
      <c r="E11" s="123">
        <v>1</v>
      </c>
    </row>
    <row r="12" spans="1:5" x14ac:dyDescent="0.2">
      <c r="A12" s="33" t="s">
        <v>526</v>
      </c>
      <c r="B12" s="123">
        <v>1</v>
      </c>
      <c r="C12" s="123"/>
      <c r="D12" s="123"/>
      <c r="E12" s="123">
        <v>1</v>
      </c>
    </row>
    <row r="13" spans="1:5" x14ac:dyDescent="0.2">
      <c r="A13" s="33" t="s">
        <v>507</v>
      </c>
      <c r="B13" s="123">
        <v>1</v>
      </c>
      <c r="C13" s="123"/>
      <c r="D13" s="123"/>
      <c r="E13" s="123">
        <v>1</v>
      </c>
    </row>
    <row r="14" spans="1:5" x14ac:dyDescent="0.2">
      <c r="A14" s="33" t="s">
        <v>509</v>
      </c>
      <c r="B14" s="123">
        <v>1</v>
      </c>
      <c r="C14" s="123"/>
      <c r="D14" s="123"/>
      <c r="E14" s="123">
        <v>1</v>
      </c>
    </row>
    <row r="15" spans="1:5" x14ac:dyDescent="0.2">
      <c r="A15" s="33" t="s">
        <v>521</v>
      </c>
      <c r="B15" s="123"/>
      <c r="C15" s="123"/>
      <c r="D15" s="123">
        <v>1</v>
      </c>
      <c r="E15" s="123">
        <v>1</v>
      </c>
    </row>
    <row r="16" spans="1:5" x14ac:dyDescent="0.2">
      <c r="A16" s="33" t="s">
        <v>514</v>
      </c>
      <c r="B16" s="123">
        <v>1</v>
      </c>
      <c r="C16" s="123"/>
      <c r="D16" s="123"/>
      <c r="E16" s="123">
        <v>1</v>
      </c>
    </row>
    <row r="17" spans="1:9" x14ac:dyDescent="0.2">
      <c r="A17" s="33" t="s">
        <v>517</v>
      </c>
      <c r="B17" s="123">
        <v>1</v>
      </c>
      <c r="C17" s="123"/>
      <c r="D17" s="123"/>
      <c r="E17" s="123">
        <v>1</v>
      </c>
    </row>
    <row r="18" spans="1:9" x14ac:dyDescent="0.2">
      <c r="A18" s="33" t="s">
        <v>515</v>
      </c>
      <c r="B18" s="123">
        <v>1</v>
      </c>
      <c r="C18" s="123"/>
      <c r="D18" s="123"/>
      <c r="E18" s="123">
        <v>1</v>
      </c>
    </row>
    <row r="19" spans="1:9" x14ac:dyDescent="0.2">
      <c r="A19" s="33" t="s">
        <v>510</v>
      </c>
      <c r="B19" s="123"/>
      <c r="C19" s="123"/>
      <c r="D19" s="123">
        <v>1</v>
      </c>
      <c r="E19" s="123">
        <v>1</v>
      </c>
    </row>
    <row r="20" spans="1:9" x14ac:dyDescent="0.2">
      <c r="A20" s="33" t="s">
        <v>525</v>
      </c>
      <c r="B20" s="123">
        <v>1</v>
      </c>
      <c r="C20" s="123"/>
      <c r="D20" s="123"/>
      <c r="E20" s="123">
        <v>1</v>
      </c>
      <c r="I20" s="40">
        <f>G20/E20</f>
        <v>0</v>
      </c>
    </row>
    <row r="21" spans="1:9" x14ac:dyDescent="0.2">
      <c r="A21" s="33" t="s">
        <v>520</v>
      </c>
      <c r="B21" s="123">
        <v>1</v>
      </c>
      <c r="C21" s="123"/>
      <c r="D21" s="123"/>
      <c r="E21" s="123">
        <v>1</v>
      </c>
    </row>
    <row r="22" spans="1:9" x14ac:dyDescent="0.2">
      <c r="A22" s="33" t="s">
        <v>513</v>
      </c>
      <c r="B22" s="123"/>
      <c r="C22" s="123"/>
      <c r="D22" s="123">
        <v>1</v>
      </c>
      <c r="E22" s="123">
        <v>1</v>
      </c>
    </row>
    <row r="23" spans="1:9" x14ac:dyDescent="0.2">
      <c r="A23" s="33" t="s">
        <v>511</v>
      </c>
      <c r="B23" s="123"/>
      <c r="C23" s="123"/>
      <c r="D23" s="123">
        <v>1</v>
      </c>
      <c r="E23" s="123">
        <v>1</v>
      </c>
    </row>
    <row r="24" spans="1:9" x14ac:dyDescent="0.2">
      <c r="A24" s="33" t="s">
        <v>512</v>
      </c>
      <c r="B24" s="123"/>
      <c r="C24" s="123"/>
      <c r="D24" s="123">
        <v>1</v>
      </c>
      <c r="E24" s="123">
        <v>1</v>
      </c>
    </row>
    <row r="25" spans="1:9" x14ac:dyDescent="0.2">
      <c r="A25" s="33" t="s">
        <v>523</v>
      </c>
      <c r="B25" s="123">
        <v>1</v>
      </c>
      <c r="C25" s="123"/>
      <c r="D25" s="123"/>
      <c r="E25" s="123">
        <v>1</v>
      </c>
    </row>
    <row r="26" spans="1:9" x14ac:dyDescent="0.2">
      <c r="A26" s="33" t="s">
        <v>505</v>
      </c>
      <c r="B26" s="123">
        <v>168</v>
      </c>
      <c r="C26" s="123">
        <v>31</v>
      </c>
      <c r="D26" s="123">
        <v>11</v>
      </c>
      <c r="E26" s="123">
        <v>210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DF559-1353-E547-82BC-42DCFAD06947}">
  <dimension ref="A3:R81"/>
  <sheetViews>
    <sheetView topLeftCell="A3" workbookViewId="0">
      <selection activeCell="F92" sqref="F92"/>
    </sheetView>
  </sheetViews>
  <sheetFormatPr baseColWidth="10" defaultRowHeight="16" x14ac:dyDescent="0.2"/>
  <cols>
    <col min="1" max="1" width="29.83203125" customWidth="1"/>
    <col min="3" max="3" width="12.5" bestFit="1" customWidth="1"/>
    <col min="4" max="4" width="14.1640625" customWidth="1"/>
    <col min="5" max="5" width="13.1640625" customWidth="1"/>
    <col min="6" max="7" width="11.83203125" bestFit="1" customWidth="1"/>
    <col min="8" max="11" width="11" bestFit="1" customWidth="1"/>
    <col min="12" max="13" width="11.6640625" bestFit="1" customWidth="1"/>
    <col min="14" max="15" width="11" bestFit="1" customWidth="1"/>
    <col min="16" max="16" width="12.6640625" bestFit="1" customWidth="1"/>
    <col min="17" max="17" width="11.6640625" bestFit="1" customWidth="1"/>
  </cols>
  <sheetData>
    <row r="3" spans="1:15" ht="17" thickBot="1" x14ac:dyDescent="0.25"/>
    <row r="4" spans="1:15" ht="51" x14ac:dyDescent="0.2">
      <c r="A4" s="47" t="s">
        <v>541</v>
      </c>
      <c r="B4" s="47" t="s">
        <v>549</v>
      </c>
      <c r="C4" s="47" t="s">
        <v>529</v>
      </c>
      <c r="D4" s="53" t="s">
        <v>531</v>
      </c>
      <c r="E4" s="54" t="s">
        <v>532</v>
      </c>
      <c r="F4" s="55" t="s">
        <v>540</v>
      </c>
      <c r="G4" s="53" t="s">
        <v>533</v>
      </c>
      <c r="H4" s="54" t="s">
        <v>536</v>
      </c>
      <c r="I4" s="55" t="s">
        <v>553</v>
      </c>
      <c r="J4" s="53" t="s">
        <v>534</v>
      </c>
      <c r="K4" s="54" t="s">
        <v>537</v>
      </c>
      <c r="L4" s="55" t="s">
        <v>554</v>
      </c>
      <c r="M4" s="53" t="s">
        <v>535</v>
      </c>
      <c r="N4" s="54" t="s">
        <v>538</v>
      </c>
      <c r="O4" s="55" t="s">
        <v>555</v>
      </c>
    </row>
    <row r="5" spans="1:15" x14ac:dyDescent="0.2">
      <c r="A5" s="46" t="s">
        <v>500</v>
      </c>
      <c r="B5" s="47">
        <v>168</v>
      </c>
      <c r="C5" s="48">
        <f>B5/210*100</f>
        <v>80</v>
      </c>
      <c r="D5" s="34">
        <v>595292</v>
      </c>
      <c r="E5" s="35">
        <f>D5/$D$8*100</f>
        <v>3.5062039381212946</v>
      </c>
      <c r="F5" s="36">
        <f>D5/B5</f>
        <v>3543.4047619047619</v>
      </c>
      <c r="G5" s="34">
        <v>9801</v>
      </c>
      <c r="H5" s="37">
        <f>G5/$G$8*100</f>
        <v>77.576381193604561</v>
      </c>
      <c r="I5" s="40">
        <f>G5/B5</f>
        <v>58.339285714285715</v>
      </c>
      <c r="J5" s="34">
        <v>3764</v>
      </c>
      <c r="K5" s="37">
        <f>J5/$J$8*100</f>
        <v>75.979006863140896</v>
      </c>
      <c r="L5" s="40">
        <f>J5/B5</f>
        <v>22.404761904761905</v>
      </c>
      <c r="M5" s="34">
        <v>335</v>
      </c>
      <c r="N5" s="35">
        <f>M5/$M$8*100</f>
        <v>65.4296875</v>
      </c>
      <c r="O5" s="45">
        <f>M5/B5</f>
        <v>1.9940476190476191</v>
      </c>
    </row>
    <row r="6" spans="1:15" x14ac:dyDescent="0.2">
      <c r="A6" s="46" t="s">
        <v>499</v>
      </c>
      <c r="B6" s="47">
        <v>31</v>
      </c>
      <c r="C6" s="49">
        <f>B6/210*100</f>
        <v>14.761904761904763</v>
      </c>
      <c r="D6" s="34">
        <v>16245283</v>
      </c>
      <c r="E6" s="37">
        <f t="shared" ref="E6:E7" si="0">D6/$D$8*100</f>
        <v>95.682917342236962</v>
      </c>
      <c r="F6" s="38">
        <f>D6/B6</f>
        <v>524041.38709677418</v>
      </c>
      <c r="G6" s="34">
        <v>1327</v>
      </c>
      <c r="H6" s="39">
        <f t="shared" ref="H6:H8" si="1">G6/$G$8*100</f>
        <v>10.50340351432642</v>
      </c>
      <c r="I6" s="36">
        <f>G6/B6</f>
        <v>42.806451612903224</v>
      </c>
      <c r="J6" s="34">
        <v>476</v>
      </c>
      <c r="K6" s="39">
        <f t="shared" ref="K6:K8" si="2">J6/$J$8*100</f>
        <v>9.6083972547436414</v>
      </c>
      <c r="L6" s="36">
        <f>J6/B6</f>
        <v>15.35483870967742</v>
      </c>
      <c r="M6" s="34">
        <v>88</v>
      </c>
      <c r="N6" s="35">
        <f t="shared" ref="N6:N8" si="3">M6/$M$8*100</f>
        <v>17.1875</v>
      </c>
      <c r="O6" s="43">
        <f>M6/B6</f>
        <v>2.838709677419355</v>
      </c>
    </row>
    <row r="7" spans="1:15" x14ac:dyDescent="0.2">
      <c r="A7" s="46" t="s">
        <v>239</v>
      </c>
      <c r="B7" s="47">
        <v>11</v>
      </c>
      <c r="C7" s="50">
        <f>B7/210*100</f>
        <v>5.2380952380952381</v>
      </c>
      <c r="D7" s="34">
        <v>137673</v>
      </c>
      <c r="E7" s="39">
        <f t="shared" si="0"/>
        <v>0.81087871964174385</v>
      </c>
      <c r="F7" s="40">
        <f>D7/B7</f>
        <v>12515.727272727272</v>
      </c>
      <c r="G7" s="34">
        <v>1506</v>
      </c>
      <c r="H7" s="35">
        <f t="shared" si="1"/>
        <v>11.92021529206902</v>
      </c>
      <c r="I7" s="38">
        <f>G7/B7</f>
        <v>136.90909090909091</v>
      </c>
      <c r="J7" s="34">
        <v>714</v>
      </c>
      <c r="K7" s="35">
        <f t="shared" si="2"/>
        <v>14.412595882115461</v>
      </c>
      <c r="L7" s="38">
        <f>J7/B7</f>
        <v>64.909090909090907</v>
      </c>
      <c r="M7" s="34">
        <v>89</v>
      </c>
      <c r="N7" s="35">
        <f t="shared" si="3"/>
        <v>17.3828125</v>
      </c>
      <c r="O7" s="44">
        <f>M7/B7</f>
        <v>8.0909090909090917</v>
      </c>
    </row>
    <row r="8" spans="1:15" ht="17" thickBot="1" x14ac:dyDescent="0.25">
      <c r="A8" s="46" t="s">
        <v>539</v>
      </c>
      <c r="B8" s="46">
        <v>210</v>
      </c>
      <c r="C8" s="46">
        <v>100</v>
      </c>
      <c r="D8" s="63">
        <v>16978248</v>
      </c>
      <c r="E8" s="64">
        <v>100</v>
      </c>
      <c r="F8" s="40">
        <f>D8/B8</f>
        <v>80848.800000000003</v>
      </c>
      <c r="G8" s="63">
        <v>12634</v>
      </c>
      <c r="H8" s="66">
        <f t="shared" si="1"/>
        <v>100</v>
      </c>
      <c r="I8" s="67"/>
      <c r="J8" s="63">
        <v>4954</v>
      </c>
      <c r="K8" s="66">
        <f t="shared" si="2"/>
        <v>100</v>
      </c>
      <c r="L8" s="67"/>
      <c r="M8" s="63">
        <v>512</v>
      </c>
      <c r="N8" s="66">
        <f t="shared" si="3"/>
        <v>100</v>
      </c>
      <c r="O8" s="65"/>
    </row>
    <row r="9" spans="1:15" ht="17" thickBot="1" x14ac:dyDescent="0.25"/>
    <row r="10" spans="1:15" ht="32" customHeight="1" thickBot="1" x14ac:dyDescent="0.25">
      <c r="B10" s="111" t="s">
        <v>542</v>
      </c>
      <c r="C10" s="112"/>
      <c r="D10" s="112"/>
      <c r="E10" s="112"/>
      <c r="F10" s="112"/>
      <c r="G10" s="113"/>
      <c r="H10" s="114" t="s">
        <v>552</v>
      </c>
      <c r="I10" s="115"/>
      <c r="J10" s="115"/>
      <c r="K10" s="115"/>
      <c r="L10" s="115"/>
      <c r="M10" s="116"/>
    </row>
    <row r="11" spans="1:15" x14ac:dyDescent="0.2">
      <c r="A11" s="47" t="s">
        <v>541</v>
      </c>
      <c r="B11" s="58" t="s">
        <v>543</v>
      </c>
      <c r="C11" s="59" t="s">
        <v>546</v>
      </c>
      <c r="D11" s="58" t="s">
        <v>544</v>
      </c>
      <c r="E11" s="59" t="s">
        <v>547</v>
      </c>
      <c r="F11" s="58" t="s">
        <v>545</v>
      </c>
      <c r="G11" s="59" t="s">
        <v>548</v>
      </c>
      <c r="H11" s="58" t="s">
        <v>543</v>
      </c>
      <c r="I11" s="59" t="s">
        <v>546</v>
      </c>
      <c r="J11" s="58" t="s">
        <v>544</v>
      </c>
      <c r="K11" s="59" t="s">
        <v>547</v>
      </c>
      <c r="L11" s="58" t="s">
        <v>550</v>
      </c>
      <c r="M11" s="59" t="s">
        <v>551</v>
      </c>
    </row>
    <row r="12" spans="1:15" x14ac:dyDescent="0.2">
      <c r="A12" s="46" t="s">
        <v>500</v>
      </c>
      <c r="B12" s="51">
        <v>11</v>
      </c>
      <c r="C12" s="40">
        <f>B12/168*100</f>
        <v>6.5476190476190483</v>
      </c>
      <c r="D12" s="60">
        <v>11</v>
      </c>
      <c r="E12" s="40">
        <f>D12/168*100</f>
        <v>6.5476190476190483</v>
      </c>
      <c r="F12" s="60">
        <v>146</v>
      </c>
      <c r="G12" s="38">
        <f>F12/168*100</f>
        <v>86.904761904761912</v>
      </c>
      <c r="H12" s="34">
        <v>58</v>
      </c>
      <c r="I12" s="38">
        <f>H12/168*100</f>
        <v>34.523809523809526</v>
      </c>
      <c r="J12" s="34">
        <v>55</v>
      </c>
      <c r="K12" s="40">
        <f>J12/168*100</f>
        <v>32.738095238095241</v>
      </c>
      <c r="L12" s="34">
        <v>55</v>
      </c>
      <c r="M12" s="40">
        <f>L12/168*100</f>
        <v>32.738095238095241</v>
      </c>
    </row>
    <row r="13" spans="1:15" x14ac:dyDescent="0.2">
      <c r="A13" s="46" t="s">
        <v>499</v>
      </c>
      <c r="B13" s="51">
        <v>0</v>
      </c>
      <c r="C13" s="40">
        <v>0</v>
      </c>
      <c r="D13" s="51">
        <v>0</v>
      </c>
      <c r="E13" s="61">
        <v>0</v>
      </c>
      <c r="F13" s="51">
        <v>31</v>
      </c>
      <c r="G13" s="56">
        <v>100</v>
      </c>
      <c r="H13" s="34">
        <v>6</v>
      </c>
      <c r="I13" s="40">
        <f>H13/31*100</f>
        <v>19.35483870967742</v>
      </c>
      <c r="J13" s="34">
        <v>3</v>
      </c>
      <c r="K13" s="36">
        <f>J13/31*100</f>
        <v>9.67741935483871</v>
      </c>
      <c r="L13" s="34">
        <v>22</v>
      </c>
      <c r="M13" s="38">
        <f>L13/31*100</f>
        <v>70.967741935483872</v>
      </c>
    </row>
    <row r="14" spans="1:15" ht="17" thickBot="1" x14ac:dyDescent="0.25">
      <c r="A14" s="46" t="s">
        <v>239</v>
      </c>
      <c r="B14" s="52">
        <v>3</v>
      </c>
      <c r="C14" s="42">
        <f>B14/11*100</f>
        <v>27.27272727272727</v>
      </c>
      <c r="D14" s="52">
        <v>1</v>
      </c>
      <c r="E14" s="62">
        <f>D14/11*100</f>
        <v>9.0909090909090917</v>
      </c>
      <c r="F14" s="52">
        <v>7</v>
      </c>
      <c r="G14" s="57">
        <f>F14/11*100</f>
        <v>63.636363636363633</v>
      </c>
      <c r="H14" s="41">
        <v>6</v>
      </c>
      <c r="I14" s="57">
        <f>H14/11*100</f>
        <v>54.54545454545454</v>
      </c>
      <c r="J14" s="41">
        <v>1</v>
      </c>
      <c r="K14" s="62">
        <f>J14/11*100</f>
        <v>9.0909090909090917</v>
      </c>
      <c r="L14" s="41">
        <v>4</v>
      </c>
      <c r="M14" s="42">
        <f>L14/11*100</f>
        <v>36.363636363636367</v>
      </c>
    </row>
    <row r="15" spans="1:15" ht="17" thickBot="1" x14ac:dyDescent="0.25">
      <c r="A15" s="46" t="s">
        <v>539</v>
      </c>
      <c r="B15" s="68">
        <v>14</v>
      </c>
      <c r="C15" s="69">
        <f>B15/210*100</f>
        <v>6.666666666666667</v>
      </c>
      <c r="D15" s="68">
        <v>12</v>
      </c>
      <c r="E15" s="71">
        <f>D15/210*100</f>
        <v>5.7142857142857144</v>
      </c>
      <c r="F15" s="68">
        <v>184</v>
      </c>
      <c r="G15" s="70">
        <f>F15/210*100</f>
        <v>87.61904761904762</v>
      </c>
      <c r="H15" s="63">
        <v>70</v>
      </c>
      <c r="I15" s="67">
        <f>H15/210*100</f>
        <v>33.333333333333329</v>
      </c>
      <c r="J15" s="63">
        <v>59</v>
      </c>
      <c r="K15" s="73">
        <f>J15/210*100</f>
        <v>28.095238095238095</v>
      </c>
      <c r="L15" s="63">
        <v>81</v>
      </c>
      <c r="M15" s="72">
        <f>L15/210*100</f>
        <v>38.571428571428577</v>
      </c>
    </row>
    <row r="16" spans="1:15" ht="17" thickBot="1" x14ac:dyDescent="0.25"/>
    <row r="17" spans="1:18" ht="17" thickBot="1" x14ac:dyDescent="0.25">
      <c r="B17" s="109" t="s">
        <v>556</v>
      </c>
      <c r="C17" s="117"/>
      <c r="D17" s="117"/>
      <c r="E17" s="110"/>
    </row>
    <row r="18" spans="1:18" x14ac:dyDescent="0.2">
      <c r="A18" s="47" t="s">
        <v>541</v>
      </c>
      <c r="B18" s="58" t="s">
        <v>557</v>
      </c>
      <c r="C18" s="59" t="s">
        <v>558</v>
      </c>
      <c r="D18" s="58" t="s">
        <v>559</v>
      </c>
      <c r="E18" s="59" t="s">
        <v>560</v>
      </c>
    </row>
    <row r="19" spans="1:18" x14ac:dyDescent="0.2">
      <c r="A19" s="46" t="s">
        <v>500</v>
      </c>
      <c r="B19" s="34">
        <v>14</v>
      </c>
      <c r="C19" s="40">
        <f>B19/168*100</f>
        <v>8.3333333333333321</v>
      </c>
      <c r="D19" s="74">
        <v>154</v>
      </c>
      <c r="E19" s="40">
        <f>D19/168*100</f>
        <v>91.666666666666657</v>
      </c>
    </row>
    <row r="20" spans="1:18" x14ac:dyDescent="0.2">
      <c r="A20" s="46" t="s">
        <v>499</v>
      </c>
      <c r="B20" s="34">
        <v>0</v>
      </c>
      <c r="C20" s="40">
        <f>B20/31*100</f>
        <v>0</v>
      </c>
      <c r="D20" s="74">
        <v>31</v>
      </c>
      <c r="E20" s="38">
        <f>D20/31*100</f>
        <v>100</v>
      </c>
    </row>
    <row r="21" spans="1:18" ht="17" thickBot="1" x14ac:dyDescent="0.25">
      <c r="A21" s="46" t="s">
        <v>239</v>
      </c>
      <c r="B21" s="41">
        <v>6</v>
      </c>
      <c r="C21" s="57">
        <f>B21/11*100</f>
        <v>54.54545454545454</v>
      </c>
      <c r="D21" s="76">
        <v>5</v>
      </c>
      <c r="E21" s="42">
        <f>D21/11*100</f>
        <v>45.454545454545453</v>
      </c>
    </row>
    <row r="22" spans="1:18" ht="17" thickBot="1" x14ac:dyDescent="0.25">
      <c r="A22" s="46" t="s">
        <v>539</v>
      </c>
      <c r="B22" s="63">
        <v>20</v>
      </c>
      <c r="C22" s="67">
        <f>B22/210*100</f>
        <v>9.5238095238095237</v>
      </c>
      <c r="D22" s="75">
        <v>190</v>
      </c>
      <c r="E22" s="67">
        <f>D22/210*100</f>
        <v>90.476190476190482</v>
      </c>
    </row>
    <row r="23" spans="1:18" ht="17" thickBot="1" x14ac:dyDescent="0.25"/>
    <row r="24" spans="1:18" ht="17" thickBot="1" x14ac:dyDescent="0.25">
      <c r="B24" s="109" t="s">
        <v>565</v>
      </c>
      <c r="C24" s="117"/>
      <c r="D24" s="117"/>
      <c r="E24" s="117"/>
      <c r="F24" s="117"/>
      <c r="G24" s="117"/>
      <c r="H24" s="117"/>
      <c r="I24" s="117"/>
      <c r="J24" s="117"/>
      <c r="K24" s="117"/>
      <c r="L24" s="117"/>
      <c r="M24" s="117"/>
      <c r="N24" s="117"/>
      <c r="O24" s="117"/>
      <c r="P24" s="117"/>
      <c r="Q24" s="110"/>
    </row>
    <row r="25" spans="1:18" ht="103" customHeight="1" thickBot="1" x14ac:dyDescent="0.25">
      <c r="B25" s="114" t="s">
        <v>562</v>
      </c>
      <c r="C25" s="116"/>
      <c r="D25" s="114" t="s">
        <v>28</v>
      </c>
      <c r="E25" s="116"/>
      <c r="F25" s="114" t="s">
        <v>77</v>
      </c>
      <c r="G25" s="116"/>
      <c r="H25" s="114" t="s">
        <v>564</v>
      </c>
      <c r="I25" s="116"/>
      <c r="J25" s="114" t="s">
        <v>404</v>
      </c>
      <c r="K25" s="116"/>
      <c r="L25" s="114" t="s">
        <v>527</v>
      </c>
      <c r="M25" s="116"/>
      <c r="N25" s="114" t="s">
        <v>476</v>
      </c>
      <c r="O25" s="116"/>
      <c r="P25" s="114" t="s">
        <v>191</v>
      </c>
      <c r="Q25" s="116"/>
    </row>
    <row r="26" spans="1:18" ht="17" x14ac:dyDescent="0.2">
      <c r="A26" s="47" t="s">
        <v>541</v>
      </c>
      <c r="B26" s="80" t="s">
        <v>561</v>
      </c>
      <c r="C26" s="81" t="s">
        <v>529</v>
      </c>
      <c r="D26" s="80" t="s">
        <v>563</v>
      </c>
      <c r="E26" s="81" t="s">
        <v>529</v>
      </c>
      <c r="F26" s="80" t="s">
        <v>563</v>
      </c>
      <c r="G26" s="81" t="s">
        <v>529</v>
      </c>
      <c r="H26" s="80" t="s">
        <v>561</v>
      </c>
      <c r="I26" s="81" t="s">
        <v>529</v>
      </c>
      <c r="J26" s="80" t="s">
        <v>563</v>
      </c>
      <c r="K26" s="81" t="s">
        <v>529</v>
      </c>
      <c r="L26" s="80" t="s">
        <v>563</v>
      </c>
      <c r="M26" s="81" t="s">
        <v>529</v>
      </c>
      <c r="N26" s="80" t="s">
        <v>563</v>
      </c>
      <c r="O26" s="81" t="s">
        <v>529</v>
      </c>
      <c r="P26" s="80" t="s">
        <v>563</v>
      </c>
      <c r="Q26" s="81" t="s">
        <v>529</v>
      </c>
      <c r="R26" s="82" t="s">
        <v>539</v>
      </c>
    </row>
    <row r="27" spans="1:18" x14ac:dyDescent="0.2">
      <c r="A27" s="46" t="s">
        <v>500</v>
      </c>
      <c r="B27" s="34">
        <v>1</v>
      </c>
      <c r="C27" s="40">
        <f>B27/R27*100</f>
        <v>0.59523809523809523</v>
      </c>
      <c r="D27" s="34">
        <v>14</v>
      </c>
      <c r="E27" s="40">
        <f>D27/R27*100</f>
        <v>8.3333333333333321</v>
      </c>
      <c r="F27" s="34">
        <v>112</v>
      </c>
      <c r="G27" s="38">
        <f>F27/R27*100</f>
        <v>66.666666666666657</v>
      </c>
      <c r="H27" s="34">
        <v>1</v>
      </c>
      <c r="I27" s="40">
        <f>H27/R27*100</f>
        <v>0.59523809523809523</v>
      </c>
      <c r="J27" s="34">
        <v>1</v>
      </c>
      <c r="K27" s="40">
        <f>J27/R27*100</f>
        <v>0.59523809523809523</v>
      </c>
      <c r="L27" s="34">
        <v>37</v>
      </c>
      <c r="M27" s="40">
        <f>L27/R27*100</f>
        <v>22.023809523809522</v>
      </c>
      <c r="N27" s="34">
        <v>1</v>
      </c>
      <c r="O27" s="40">
        <f>N27/R27*100</f>
        <v>0.59523809523809523</v>
      </c>
      <c r="P27" s="34">
        <v>1</v>
      </c>
      <c r="Q27" s="40">
        <f>P27/R27*100</f>
        <v>0.59523809523809523</v>
      </c>
      <c r="R27" s="83">
        <v>168</v>
      </c>
    </row>
    <row r="28" spans="1:18" x14ac:dyDescent="0.2">
      <c r="A28" s="46" t="s">
        <v>499</v>
      </c>
      <c r="B28" s="34">
        <v>0</v>
      </c>
      <c r="C28" s="40">
        <f t="shared" ref="C28:C30" si="4">B28/R28*100</f>
        <v>0</v>
      </c>
      <c r="D28" s="34">
        <v>14</v>
      </c>
      <c r="E28" s="38">
        <f t="shared" ref="E28:E30" si="5">D28/R28*100</f>
        <v>45.161290322580641</v>
      </c>
      <c r="F28" s="34">
        <v>11</v>
      </c>
      <c r="G28" s="40">
        <f t="shared" ref="G28:G30" si="6">F28/R28*100</f>
        <v>35.483870967741936</v>
      </c>
      <c r="H28" s="34">
        <v>0</v>
      </c>
      <c r="I28" s="40">
        <f t="shared" ref="I28:I30" si="7">H28/R28*100</f>
        <v>0</v>
      </c>
      <c r="J28" s="34">
        <v>0</v>
      </c>
      <c r="K28" s="40">
        <f t="shared" ref="K28:K30" si="8">J28/R28*100</f>
        <v>0</v>
      </c>
      <c r="L28" s="34">
        <v>6</v>
      </c>
      <c r="M28" s="40">
        <f t="shared" ref="M28:M30" si="9">L28/R28*100</f>
        <v>19.35483870967742</v>
      </c>
      <c r="N28" s="34">
        <v>0</v>
      </c>
      <c r="O28" s="40">
        <f t="shared" ref="O28:O30" si="10">N28/R28*100</f>
        <v>0</v>
      </c>
      <c r="P28" s="34">
        <v>0</v>
      </c>
      <c r="Q28" s="40">
        <f t="shared" ref="Q28:Q30" si="11">P28/R28*100</f>
        <v>0</v>
      </c>
      <c r="R28" s="83">
        <v>31</v>
      </c>
    </row>
    <row r="29" spans="1:18" ht="17" thickBot="1" x14ac:dyDescent="0.25">
      <c r="A29" s="46" t="s">
        <v>239</v>
      </c>
      <c r="B29" s="41">
        <v>0</v>
      </c>
      <c r="C29" s="42">
        <f t="shared" si="4"/>
        <v>0</v>
      </c>
      <c r="D29" s="41">
        <v>2</v>
      </c>
      <c r="E29" s="42">
        <f t="shared" si="5"/>
        <v>18.181818181818183</v>
      </c>
      <c r="F29" s="41">
        <v>6</v>
      </c>
      <c r="G29" s="57">
        <f t="shared" si="6"/>
        <v>54.54545454545454</v>
      </c>
      <c r="H29" s="41">
        <v>0</v>
      </c>
      <c r="I29" s="42">
        <f t="shared" si="7"/>
        <v>0</v>
      </c>
      <c r="J29" s="41">
        <v>0</v>
      </c>
      <c r="K29" s="42">
        <f t="shared" si="8"/>
        <v>0</v>
      </c>
      <c r="L29" s="41">
        <v>3</v>
      </c>
      <c r="M29" s="42">
        <f t="shared" si="9"/>
        <v>27.27272727272727</v>
      </c>
      <c r="N29" s="41">
        <v>0</v>
      </c>
      <c r="O29" s="42">
        <f t="shared" si="10"/>
        <v>0</v>
      </c>
      <c r="P29" s="41">
        <v>0</v>
      </c>
      <c r="Q29" s="42">
        <f t="shared" si="11"/>
        <v>0</v>
      </c>
      <c r="R29" s="84">
        <v>11</v>
      </c>
    </row>
    <row r="30" spans="1:18" ht="17" thickBot="1" x14ac:dyDescent="0.25">
      <c r="A30" s="46" t="s">
        <v>539</v>
      </c>
      <c r="B30" s="77">
        <f>SUM(B27:B29)</f>
        <v>1</v>
      </c>
      <c r="C30" s="78">
        <f t="shared" si="4"/>
        <v>0.47619047619047622</v>
      </c>
      <c r="D30" s="77">
        <f t="shared" ref="D30" si="12">SUM(D27:D29)</f>
        <v>30</v>
      </c>
      <c r="E30" s="78">
        <f t="shared" si="5"/>
        <v>14.285714285714285</v>
      </c>
      <c r="F30" s="77">
        <f>SUM(F27:F29)</f>
        <v>129</v>
      </c>
      <c r="G30" s="78">
        <f t="shared" si="6"/>
        <v>61.428571428571431</v>
      </c>
      <c r="H30" s="77">
        <f>SUM(H27:H29)</f>
        <v>1</v>
      </c>
      <c r="I30" s="78">
        <f t="shared" si="7"/>
        <v>0.47619047619047622</v>
      </c>
      <c r="J30" s="77">
        <f>SUM(J27:J29)</f>
        <v>1</v>
      </c>
      <c r="K30" s="78">
        <f t="shared" si="8"/>
        <v>0.47619047619047622</v>
      </c>
      <c r="L30" s="77">
        <f>SUM(L27:L29)</f>
        <v>46</v>
      </c>
      <c r="M30" s="78">
        <f t="shared" si="9"/>
        <v>21.904761904761905</v>
      </c>
      <c r="N30" s="77">
        <f>SUM(N27:N29)</f>
        <v>1</v>
      </c>
      <c r="O30" s="78">
        <f t="shared" si="10"/>
        <v>0.47619047619047622</v>
      </c>
      <c r="P30" s="77">
        <f>SUM(P27:P29)</f>
        <v>1</v>
      </c>
      <c r="Q30" s="78">
        <f t="shared" si="11"/>
        <v>0.47619047619047622</v>
      </c>
      <c r="R30" s="79">
        <v>210</v>
      </c>
    </row>
    <row r="31" spans="1:18" ht="17" thickBot="1" x14ac:dyDescent="0.25"/>
    <row r="32" spans="1:18" ht="17" thickBot="1" x14ac:dyDescent="0.25">
      <c r="B32" s="109" t="s">
        <v>566</v>
      </c>
      <c r="C32" s="117"/>
      <c r="D32" s="117"/>
      <c r="E32" s="117"/>
      <c r="F32" s="117"/>
      <c r="G32" s="117"/>
      <c r="H32" s="117"/>
      <c r="I32" s="110"/>
    </row>
    <row r="33" spans="1:17" ht="17" thickBot="1" x14ac:dyDescent="0.25">
      <c r="B33" s="109" t="s">
        <v>29</v>
      </c>
      <c r="C33" s="110"/>
      <c r="D33" s="109" t="s">
        <v>301</v>
      </c>
      <c r="E33" s="110"/>
      <c r="F33" s="109" t="s">
        <v>97</v>
      </c>
      <c r="G33" s="110"/>
      <c r="H33" s="109" t="s">
        <v>149</v>
      </c>
      <c r="I33" s="110"/>
    </row>
    <row r="34" spans="1:17" x14ac:dyDescent="0.2">
      <c r="A34" s="47" t="s">
        <v>541</v>
      </c>
      <c r="B34" s="85" t="s">
        <v>561</v>
      </c>
      <c r="C34" s="81" t="s">
        <v>529</v>
      </c>
      <c r="D34" s="85" t="s">
        <v>561</v>
      </c>
      <c r="E34" s="81" t="s">
        <v>529</v>
      </c>
      <c r="F34" s="85" t="s">
        <v>561</v>
      </c>
      <c r="G34" s="81" t="s">
        <v>529</v>
      </c>
      <c r="H34" s="85" t="s">
        <v>561</v>
      </c>
      <c r="I34" s="81" t="s">
        <v>529</v>
      </c>
      <c r="J34" s="88" t="s">
        <v>539</v>
      </c>
    </row>
    <row r="35" spans="1:17" x14ac:dyDescent="0.2">
      <c r="A35" s="46" t="s">
        <v>500</v>
      </c>
      <c r="B35" s="34">
        <v>85</v>
      </c>
      <c r="C35" s="38">
        <f>B35/J35*100</f>
        <v>50.595238095238095</v>
      </c>
      <c r="D35" s="34">
        <v>2</v>
      </c>
      <c r="E35" s="86">
        <f>D35/J35*100</f>
        <v>1.1904761904761905</v>
      </c>
      <c r="F35" s="34">
        <v>67</v>
      </c>
      <c r="G35" s="40">
        <f>F35/J35*100</f>
        <v>39.880952380952387</v>
      </c>
      <c r="H35" s="34">
        <v>14</v>
      </c>
      <c r="I35" s="40">
        <f>H35/J35*100</f>
        <v>8.3333333333333321</v>
      </c>
      <c r="J35" s="83">
        <v>168</v>
      </c>
    </row>
    <row r="36" spans="1:17" x14ac:dyDescent="0.2">
      <c r="A36" s="46" t="s">
        <v>499</v>
      </c>
      <c r="B36" s="34">
        <v>27</v>
      </c>
      <c r="C36" s="38">
        <f t="shared" ref="C36:C37" si="13">B36/J36*100</f>
        <v>87.096774193548384</v>
      </c>
      <c r="D36" s="34">
        <v>0</v>
      </c>
      <c r="E36" s="86">
        <f t="shared" ref="E36:E38" si="14">D36/J36*100</f>
        <v>0</v>
      </c>
      <c r="F36" s="34">
        <v>3</v>
      </c>
      <c r="G36" s="40">
        <f t="shared" ref="G36:G38" si="15">F36/J36*100</f>
        <v>9.67741935483871</v>
      </c>
      <c r="H36" s="34">
        <v>1</v>
      </c>
      <c r="I36" s="40">
        <f t="shared" ref="I36:I38" si="16">H36/J36*100</f>
        <v>3.225806451612903</v>
      </c>
      <c r="J36" s="83">
        <v>31</v>
      </c>
    </row>
    <row r="37" spans="1:17" ht="17" thickBot="1" x14ac:dyDescent="0.25">
      <c r="A37" s="46" t="s">
        <v>239</v>
      </c>
      <c r="B37" s="41">
        <v>8</v>
      </c>
      <c r="C37" s="57">
        <f t="shared" si="13"/>
        <v>72.727272727272734</v>
      </c>
      <c r="D37" s="41">
        <v>0</v>
      </c>
      <c r="E37" s="87">
        <f t="shared" si="14"/>
        <v>0</v>
      </c>
      <c r="F37" s="41">
        <v>1</v>
      </c>
      <c r="G37" s="42">
        <f t="shared" si="15"/>
        <v>9.0909090909090917</v>
      </c>
      <c r="H37" s="41">
        <v>2</v>
      </c>
      <c r="I37" s="42">
        <f t="shared" si="16"/>
        <v>18.181818181818183</v>
      </c>
      <c r="J37" s="84">
        <v>11</v>
      </c>
    </row>
    <row r="38" spans="1:17" ht="17" thickBot="1" x14ac:dyDescent="0.25">
      <c r="A38" s="46" t="s">
        <v>539</v>
      </c>
      <c r="B38" s="89">
        <f>SUM(B35:B37)</f>
        <v>120</v>
      </c>
      <c r="C38" s="91">
        <f>B38/J38*100</f>
        <v>57.142857142857139</v>
      </c>
      <c r="D38" s="89">
        <f t="shared" ref="D38:J38" si="17">SUM(D35:D37)</f>
        <v>2</v>
      </c>
      <c r="E38" s="90">
        <f t="shared" si="14"/>
        <v>0.95238095238095244</v>
      </c>
      <c r="F38" s="89">
        <f t="shared" si="17"/>
        <v>71</v>
      </c>
      <c r="G38" s="91">
        <f t="shared" si="15"/>
        <v>33.80952380952381</v>
      </c>
      <c r="H38" s="89">
        <f t="shared" si="17"/>
        <v>17</v>
      </c>
      <c r="I38" s="91">
        <f t="shared" si="16"/>
        <v>8.0952380952380949</v>
      </c>
      <c r="J38" s="84">
        <f t="shared" si="17"/>
        <v>210</v>
      </c>
    </row>
    <row r="39" spans="1:17" ht="17" thickBot="1" x14ac:dyDescent="0.25"/>
    <row r="40" spans="1:17" ht="35" customHeight="1" thickBot="1" x14ac:dyDescent="0.25">
      <c r="B40" s="118" t="s">
        <v>567</v>
      </c>
      <c r="C40" s="119"/>
      <c r="D40" s="119"/>
      <c r="E40" s="120"/>
    </row>
    <row r="41" spans="1:17" ht="17" thickBot="1" x14ac:dyDescent="0.25">
      <c r="B41" s="109" t="s">
        <v>568</v>
      </c>
      <c r="C41" s="110"/>
      <c r="D41" s="109" t="s">
        <v>27</v>
      </c>
      <c r="E41" s="110"/>
    </row>
    <row r="42" spans="1:17" x14ac:dyDescent="0.2">
      <c r="A42" s="47" t="s">
        <v>541</v>
      </c>
      <c r="B42" s="85" t="s">
        <v>561</v>
      </c>
      <c r="C42" s="81" t="s">
        <v>529</v>
      </c>
      <c r="D42" s="85" t="s">
        <v>561</v>
      </c>
      <c r="E42" s="81" t="s">
        <v>529</v>
      </c>
      <c r="F42" s="88" t="s">
        <v>539</v>
      </c>
    </row>
    <row r="43" spans="1:17" x14ac:dyDescent="0.2">
      <c r="A43" s="46" t="s">
        <v>500</v>
      </c>
      <c r="B43" s="34">
        <v>45</v>
      </c>
      <c r="C43" s="40">
        <f>B43/F43*100</f>
        <v>26.785714285714285</v>
      </c>
      <c r="D43" s="34">
        <v>123</v>
      </c>
      <c r="E43" s="40">
        <f>D43/F43*100</f>
        <v>73.214285714285708</v>
      </c>
      <c r="F43" s="83">
        <v>168</v>
      </c>
    </row>
    <row r="44" spans="1:17" x14ac:dyDescent="0.2">
      <c r="A44" s="46" t="s">
        <v>499</v>
      </c>
      <c r="B44" s="34">
        <v>1</v>
      </c>
      <c r="C44" s="40">
        <f t="shared" ref="C44:C46" si="18">B44/F44*100</f>
        <v>3.225806451612903</v>
      </c>
      <c r="D44" s="34">
        <v>30</v>
      </c>
      <c r="E44" s="40">
        <f t="shared" ref="E44:E46" si="19">D44/F44*100</f>
        <v>96.774193548387103</v>
      </c>
      <c r="F44" s="83">
        <v>31</v>
      </c>
    </row>
    <row r="45" spans="1:17" ht="17" thickBot="1" x14ac:dyDescent="0.25">
      <c r="A45" s="46" t="s">
        <v>239</v>
      </c>
      <c r="B45" s="41">
        <v>1</v>
      </c>
      <c r="C45" s="42">
        <f t="shared" si="18"/>
        <v>9.0909090909090917</v>
      </c>
      <c r="D45" s="41">
        <v>10</v>
      </c>
      <c r="E45" s="42">
        <f t="shared" si="19"/>
        <v>90.909090909090907</v>
      </c>
      <c r="F45" s="84">
        <v>11</v>
      </c>
    </row>
    <row r="46" spans="1:17" ht="17" thickBot="1" x14ac:dyDescent="0.25">
      <c r="A46" s="46" t="s">
        <v>539</v>
      </c>
      <c r="B46" s="92">
        <v>47</v>
      </c>
      <c r="C46" s="93">
        <f t="shared" si="18"/>
        <v>22.380952380952383</v>
      </c>
      <c r="D46" s="89">
        <f>SUM(D43:D45)</f>
        <v>163</v>
      </c>
      <c r="E46" s="91">
        <f t="shared" si="19"/>
        <v>77.61904761904762</v>
      </c>
      <c r="F46" s="84">
        <v>210</v>
      </c>
    </row>
    <row r="47" spans="1:17" ht="17" thickBot="1" x14ac:dyDescent="0.25"/>
    <row r="48" spans="1:17" ht="17" thickBot="1" x14ac:dyDescent="0.25">
      <c r="B48" s="109" t="s">
        <v>569</v>
      </c>
      <c r="C48" s="117"/>
      <c r="D48" s="117"/>
      <c r="E48" s="117"/>
      <c r="F48" s="117"/>
      <c r="G48" s="117"/>
      <c r="H48" s="117"/>
      <c r="I48" s="117"/>
      <c r="J48" s="117"/>
      <c r="K48" s="117"/>
      <c r="L48" s="117"/>
      <c r="M48" s="117"/>
      <c r="N48" s="117"/>
      <c r="O48" s="117"/>
      <c r="P48" s="117"/>
      <c r="Q48" s="110"/>
    </row>
    <row r="49" spans="1:18" ht="66" customHeight="1" thickBot="1" x14ac:dyDescent="0.25">
      <c r="B49" s="118" t="s">
        <v>110</v>
      </c>
      <c r="C49" s="120"/>
      <c r="D49" s="118" t="s">
        <v>494</v>
      </c>
      <c r="E49" s="120"/>
      <c r="F49" s="118" t="s">
        <v>225</v>
      </c>
      <c r="G49" s="120"/>
      <c r="H49" s="118" t="s">
        <v>181</v>
      </c>
      <c r="I49" s="120"/>
      <c r="J49" s="118" t="s">
        <v>424</v>
      </c>
      <c r="K49" s="120"/>
      <c r="L49" s="118" t="s">
        <v>99</v>
      </c>
      <c r="M49" s="120"/>
      <c r="N49" s="118" t="s">
        <v>458</v>
      </c>
      <c r="O49" s="120"/>
      <c r="P49" s="118" t="s">
        <v>150</v>
      </c>
      <c r="Q49" s="120"/>
    </row>
    <row r="50" spans="1:18" x14ac:dyDescent="0.2">
      <c r="A50" s="47" t="s">
        <v>541</v>
      </c>
      <c r="B50" s="58" t="s">
        <v>561</v>
      </c>
      <c r="C50" s="59" t="s">
        <v>529</v>
      </c>
      <c r="D50" s="58" t="s">
        <v>561</v>
      </c>
      <c r="E50" s="59" t="s">
        <v>529</v>
      </c>
      <c r="F50" s="58" t="s">
        <v>561</v>
      </c>
      <c r="G50" s="59" t="s">
        <v>529</v>
      </c>
      <c r="H50" s="58" t="s">
        <v>561</v>
      </c>
      <c r="I50" s="59" t="s">
        <v>529</v>
      </c>
      <c r="J50" s="58" t="s">
        <v>561</v>
      </c>
      <c r="K50" s="59" t="s">
        <v>529</v>
      </c>
      <c r="L50" s="58" t="s">
        <v>561</v>
      </c>
      <c r="M50" s="59" t="s">
        <v>529</v>
      </c>
      <c r="N50" s="58" t="s">
        <v>561</v>
      </c>
      <c r="O50" s="59" t="s">
        <v>529</v>
      </c>
      <c r="P50" s="58" t="s">
        <v>561</v>
      </c>
      <c r="Q50" s="59" t="s">
        <v>529</v>
      </c>
      <c r="R50" s="88" t="s">
        <v>539</v>
      </c>
    </row>
    <row r="51" spans="1:18" x14ac:dyDescent="0.2">
      <c r="A51" s="46" t="s">
        <v>500</v>
      </c>
      <c r="B51" s="34">
        <v>3</v>
      </c>
      <c r="C51" s="40">
        <f>B51/R51*100</f>
        <v>1.7857142857142856</v>
      </c>
      <c r="D51" s="74">
        <v>2</v>
      </c>
      <c r="E51" s="40">
        <f>D51/R51*100</f>
        <v>1.1904761904761905</v>
      </c>
      <c r="F51" s="74">
        <v>5</v>
      </c>
      <c r="G51" s="40">
        <f>F51/R51*100</f>
        <v>2.9761904761904758</v>
      </c>
      <c r="H51" s="74">
        <v>7</v>
      </c>
      <c r="I51" s="40">
        <f>H51/R51*100</f>
        <v>4.1666666666666661</v>
      </c>
      <c r="J51" s="74">
        <v>1</v>
      </c>
      <c r="K51" s="40">
        <f>J51/R51*100</f>
        <v>0.59523809523809523</v>
      </c>
      <c r="L51" s="74">
        <v>48</v>
      </c>
      <c r="M51" s="38">
        <f>L51/R51*100</f>
        <v>28.571428571428569</v>
      </c>
      <c r="N51" s="74">
        <v>3</v>
      </c>
      <c r="O51" s="40">
        <f>N51/R51*100</f>
        <v>1.7857142857142856</v>
      </c>
      <c r="P51" s="74">
        <v>99</v>
      </c>
      <c r="Q51" s="40">
        <f>P51/R51*100</f>
        <v>58.928571428571431</v>
      </c>
      <c r="R51" s="83">
        <v>168</v>
      </c>
    </row>
    <row r="52" spans="1:18" x14ac:dyDescent="0.2">
      <c r="A52" s="46" t="s">
        <v>499</v>
      </c>
      <c r="B52" s="34">
        <v>0</v>
      </c>
      <c r="C52" s="40">
        <f t="shared" ref="C52:C54" si="20">B52/R52*100</f>
        <v>0</v>
      </c>
      <c r="D52" s="74">
        <v>1</v>
      </c>
      <c r="E52" s="40">
        <f t="shared" ref="E52:E54" si="21">D52/R52*100</f>
        <v>3.225806451612903</v>
      </c>
      <c r="F52" s="74">
        <v>0</v>
      </c>
      <c r="G52" s="40">
        <f t="shared" ref="G52:G54" si="22">F52/R52*100</f>
        <v>0</v>
      </c>
      <c r="H52" s="74">
        <v>0</v>
      </c>
      <c r="I52" s="40">
        <f t="shared" ref="I52:I54" si="23">H52/R52*100</f>
        <v>0</v>
      </c>
      <c r="J52" s="74">
        <v>0</v>
      </c>
      <c r="K52" s="40">
        <f t="shared" ref="K52:K54" si="24">J52/R52*100</f>
        <v>0</v>
      </c>
      <c r="L52" s="74">
        <v>1</v>
      </c>
      <c r="M52" s="40">
        <f t="shared" ref="M52:M54" si="25">L52/R52*100</f>
        <v>3.225806451612903</v>
      </c>
      <c r="N52" s="74">
        <v>1</v>
      </c>
      <c r="O52" s="40">
        <f t="shared" ref="O52:O54" si="26">N52/R52*100</f>
        <v>3.225806451612903</v>
      </c>
      <c r="P52" s="74">
        <v>28</v>
      </c>
      <c r="Q52" s="40">
        <f t="shared" ref="Q52:Q54" si="27">P52/R52*100</f>
        <v>90.322580645161281</v>
      </c>
      <c r="R52" s="83">
        <v>31</v>
      </c>
    </row>
    <row r="53" spans="1:18" ht="17" thickBot="1" x14ac:dyDescent="0.25">
      <c r="A53" s="46" t="s">
        <v>239</v>
      </c>
      <c r="B53" s="34">
        <v>0</v>
      </c>
      <c r="C53" s="40">
        <f t="shared" si="20"/>
        <v>0</v>
      </c>
      <c r="D53" s="74">
        <v>0</v>
      </c>
      <c r="E53" s="40">
        <f t="shared" si="21"/>
        <v>0</v>
      </c>
      <c r="F53" s="74">
        <v>0</v>
      </c>
      <c r="G53" s="40">
        <f t="shared" si="22"/>
        <v>0</v>
      </c>
      <c r="H53" s="74">
        <v>0</v>
      </c>
      <c r="I53" s="40">
        <f t="shared" si="23"/>
        <v>0</v>
      </c>
      <c r="J53" s="74">
        <v>0</v>
      </c>
      <c r="K53" s="40">
        <f t="shared" si="24"/>
        <v>0</v>
      </c>
      <c r="L53" s="74">
        <v>1</v>
      </c>
      <c r="M53" s="38">
        <f t="shared" si="25"/>
        <v>9.0909090909090917</v>
      </c>
      <c r="N53" s="74">
        <v>0</v>
      </c>
      <c r="O53" s="40">
        <f t="shared" si="26"/>
        <v>0</v>
      </c>
      <c r="P53" s="74">
        <v>10</v>
      </c>
      <c r="Q53" s="40">
        <f t="shared" si="27"/>
        <v>90.909090909090907</v>
      </c>
      <c r="R53" s="83">
        <v>11</v>
      </c>
    </row>
    <row r="54" spans="1:18" ht="17" thickBot="1" x14ac:dyDescent="0.25">
      <c r="A54" s="46" t="s">
        <v>539</v>
      </c>
      <c r="B54" s="77">
        <v>3</v>
      </c>
      <c r="C54" s="78">
        <f t="shared" si="20"/>
        <v>1.4285714285714286</v>
      </c>
      <c r="D54" s="94">
        <v>3</v>
      </c>
      <c r="E54" s="78">
        <f t="shared" si="21"/>
        <v>1.4285714285714286</v>
      </c>
      <c r="F54" s="94">
        <v>5</v>
      </c>
      <c r="G54" s="78">
        <f t="shared" si="22"/>
        <v>2.3809523809523809</v>
      </c>
      <c r="H54" s="94">
        <v>7</v>
      </c>
      <c r="I54" s="78">
        <f t="shared" si="23"/>
        <v>3.3333333333333335</v>
      </c>
      <c r="J54" s="94">
        <v>1</v>
      </c>
      <c r="K54" s="78">
        <f t="shared" si="24"/>
        <v>0.47619047619047622</v>
      </c>
      <c r="L54" s="94">
        <v>50</v>
      </c>
      <c r="M54" s="78">
        <f t="shared" si="25"/>
        <v>23.809523809523807</v>
      </c>
      <c r="N54" s="94">
        <v>4</v>
      </c>
      <c r="O54" s="78">
        <f t="shared" si="26"/>
        <v>1.9047619047619049</v>
      </c>
      <c r="P54" s="94">
        <v>137</v>
      </c>
      <c r="Q54" s="78">
        <f t="shared" si="27"/>
        <v>65.238095238095241</v>
      </c>
      <c r="R54" s="79">
        <v>210</v>
      </c>
    </row>
    <row r="57" spans="1:18" x14ac:dyDescent="0.2">
      <c r="B57" t="s">
        <v>571</v>
      </c>
      <c r="C57" t="s">
        <v>572</v>
      </c>
      <c r="D57" t="s">
        <v>573</v>
      </c>
      <c r="E57" t="s">
        <v>574</v>
      </c>
      <c r="F57" t="s">
        <v>575</v>
      </c>
      <c r="G57" t="s">
        <v>576</v>
      </c>
      <c r="H57" t="s">
        <v>505</v>
      </c>
    </row>
    <row r="58" spans="1:18" x14ac:dyDescent="0.2">
      <c r="A58" t="s">
        <v>500</v>
      </c>
      <c r="B58">
        <v>54</v>
      </c>
      <c r="C58">
        <v>31</v>
      </c>
      <c r="D58">
        <v>33</v>
      </c>
      <c r="E58">
        <v>36</v>
      </c>
      <c r="F58">
        <v>7</v>
      </c>
      <c r="G58">
        <v>7</v>
      </c>
      <c r="H58">
        <v>168</v>
      </c>
    </row>
    <row r="59" spans="1:18" x14ac:dyDescent="0.2">
      <c r="A59" t="s">
        <v>499</v>
      </c>
      <c r="B59">
        <v>24</v>
      </c>
      <c r="C59">
        <v>1</v>
      </c>
      <c r="D59">
        <v>2</v>
      </c>
      <c r="E59">
        <v>2</v>
      </c>
      <c r="F59">
        <v>2</v>
      </c>
      <c r="G59">
        <v>0</v>
      </c>
      <c r="H59">
        <v>31</v>
      </c>
    </row>
    <row r="60" spans="1:18" x14ac:dyDescent="0.2">
      <c r="A60" t="s">
        <v>239</v>
      </c>
      <c r="B60">
        <v>5</v>
      </c>
      <c r="C60">
        <v>3</v>
      </c>
      <c r="D60">
        <v>0</v>
      </c>
      <c r="E60">
        <v>2</v>
      </c>
      <c r="F60">
        <v>0</v>
      </c>
      <c r="G60">
        <v>1</v>
      </c>
      <c r="H60">
        <v>11</v>
      </c>
    </row>
    <row r="61" spans="1:18" x14ac:dyDescent="0.2">
      <c r="A61" t="s">
        <v>505</v>
      </c>
      <c r="B61">
        <v>83</v>
      </c>
      <c r="C61">
        <v>35</v>
      </c>
      <c r="D61">
        <v>35</v>
      </c>
      <c r="E61">
        <v>40</v>
      </c>
      <c r="F61">
        <v>9</v>
      </c>
      <c r="G61">
        <v>8</v>
      </c>
      <c r="H61">
        <v>210</v>
      </c>
    </row>
    <row r="64" spans="1:18" x14ac:dyDescent="0.2">
      <c r="B64" s="97">
        <v>45406</v>
      </c>
      <c r="C64" s="97">
        <v>45407</v>
      </c>
      <c r="D64" s="97">
        <v>45408</v>
      </c>
      <c r="E64" s="97">
        <v>45409</v>
      </c>
      <c r="F64" s="97">
        <v>45410</v>
      </c>
      <c r="G64" s="97">
        <v>45411</v>
      </c>
    </row>
    <row r="65" spans="1:12" x14ac:dyDescent="0.2">
      <c r="A65" t="s">
        <v>500</v>
      </c>
      <c r="B65">
        <v>37</v>
      </c>
      <c r="C65">
        <v>43</v>
      </c>
      <c r="D65">
        <v>24</v>
      </c>
      <c r="E65">
        <v>28</v>
      </c>
      <c r="F65">
        <v>34</v>
      </c>
      <c r="G65">
        <v>2</v>
      </c>
    </row>
    <row r="66" spans="1:12" x14ac:dyDescent="0.2">
      <c r="A66" t="s">
        <v>499</v>
      </c>
      <c r="B66">
        <v>21</v>
      </c>
      <c r="C66">
        <v>4</v>
      </c>
      <c r="D66">
        <v>1</v>
      </c>
      <c r="E66">
        <v>3</v>
      </c>
      <c r="F66">
        <v>1</v>
      </c>
      <c r="G66">
        <v>1</v>
      </c>
    </row>
    <row r="67" spans="1:12" x14ac:dyDescent="0.2">
      <c r="A67" t="s">
        <v>239</v>
      </c>
      <c r="B67">
        <v>3</v>
      </c>
      <c r="C67">
        <v>4</v>
      </c>
      <c r="D67">
        <v>0</v>
      </c>
      <c r="E67">
        <v>3</v>
      </c>
      <c r="F67">
        <v>1</v>
      </c>
      <c r="G67">
        <v>0</v>
      </c>
    </row>
    <row r="68" spans="1:12" x14ac:dyDescent="0.2">
      <c r="A68" t="s">
        <v>539</v>
      </c>
      <c r="B68">
        <f>SUM(B65:B67)</f>
        <v>61</v>
      </c>
      <c r="C68">
        <f t="shared" ref="C68:G68" si="28">SUM(C65:C67)</f>
        <v>51</v>
      </c>
      <c r="D68">
        <f t="shared" si="28"/>
        <v>25</v>
      </c>
      <c r="E68">
        <f t="shared" si="28"/>
        <v>34</v>
      </c>
      <c r="F68">
        <f t="shared" si="28"/>
        <v>36</v>
      </c>
      <c r="G68">
        <f t="shared" si="28"/>
        <v>3</v>
      </c>
    </row>
    <row r="69" spans="1:12" x14ac:dyDescent="0.2">
      <c r="B69" t="s">
        <v>34</v>
      </c>
      <c r="C69" t="s">
        <v>6</v>
      </c>
      <c r="D69" t="s">
        <v>479</v>
      </c>
      <c r="E69" t="s">
        <v>503</v>
      </c>
      <c r="F69" t="s">
        <v>501</v>
      </c>
    </row>
    <row r="70" spans="1:12" x14ac:dyDescent="0.2">
      <c r="A70" t="s">
        <v>500</v>
      </c>
      <c r="B70">
        <v>14</v>
      </c>
      <c r="C70">
        <v>17</v>
      </c>
      <c r="D70">
        <v>9</v>
      </c>
      <c r="E70">
        <v>114</v>
      </c>
      <c r="F70">
        <v>14</v>
      </c>
    </row>
    <row r="71" spans="1:12" x14ac:dyDescent="0.2">
      <c r="A71" t="s">
        <v>499</v>
      </c>
      <c r="B71">
        <v>3</v>
      </c>
      <c r="C71">
        <v>8</v>
      </c>
      <c r="D71">
        <v>0</v>
      </c>
      <c r="E71">
        <v>7</v>
      </c>
      <c r="F71">
        <v>13</v>
      </c>
    </row>
    <row r="72" spans="1:12" x14ac:dyDescent="0.2">
      <c r="A72" t="s">
        <v>239</v>
      </c>
      <c r="B72">
        <v>2</v>
      </c>
      <c r="C72">
        <v>1</v>
      </c>
      <c r="D72">
        <v>3</v>
      </c>
      <c r="E72">
        <v>1</v>
      </c>
      <c r="F72">
        <v>4</v>
      </c>
    </row>
    <row r="73" spans="1:12" x14ac:dyDescent="0.2">
      <c r="A73" t="s">
        <v>539</v>
      </c>
      <c r="B73">
        <v>19</v>
      </c>
      <c r="C73">
        <v>26</v>
      </c>
      <c r="D73">
        <v>12</v>
      </c>
      <c r="E73">
        <v>122</v>
      </c>
      <c r="F73">
        <v>31</v>
      </c>
    </row>
    <row r="75" spans="1:12" ht="17" thickBot="1" x14ac:dyDescent="0.25"/>
    <row r="76" spans="1:12" ht="17" thickBot="1" x14ac:dyDescent="0.25">
      <c r="B76" s="109" t="s">
        <v>34</v>
      </c>
      <c r="C76" s="110"/>
      <c r="D76" s="109" t="s">
        <v>6</v>
      </c>
      <c r="E76" s="110"/>
      <c r="F76" s="109" t="s">
        <v>479</v>
      </c>
      <c r="G76" s="110"/>
      <c r="H76" s="109" t="s">
        <v>503</v>
      </c>
      <c r="I76" s="110"/>
      <c r="J76" s="109" t="s">
        <v>501</v>
      </c>
      <c r="K76" s="110"/>
    </row>
    <row r="77" spans="1:12" x14ac:dyDescent="0.2">
      <c r="A77" s="47" t="s">
        <v>541</v>
      </c>
      <c r="B77" s="101" t="s">
        <v>561</v>
      </c>
      <c r="C77" s="99" t="s">
        <v>529</v>
      </c>
      <c r="D77" s="101" t="s">
        <v>561</v>
      </c>
      <c r="E77" s="99" t="s">
        <v>529</v>
      </c>
      <c r="F77" s="101" t="s">
        <v>561</v>
      </c>
      <c r="G77" s="99" t="s">
        <v>529</v>
      </c>
      <c r="H77" s="101" t="s">
        <v>561</v>
      </c>
      <c r="I77" s="99" t="s">
        <v>529</v>
      </c>
      <c r="J77" s="101" t="s">
        <v>561</v>
      </c>
      <c r="K77" s="99" t="s">
        <v>529</v>
      </c>
      <c r="L77" s="81" t="s">
        <v>539</v>
      </c>
    </row>
    <row r="78" spans="1:12" x14ac:dyDescent="0.2">
      <c r="A78" s="47" t="s">
        <v>500</v>
      </c>
      <c r="B78" s="34">
        <v>14</v>
      </c>
      <c r="C78" s="40">
        <f>B78/L78*100</f>
        <v>8.3333333333333321</v>
      </c>
      <c r="D78" s="34">
        <v>17</v>
      </c>
      <c r="E78" s="40">
        <f>D78/L78*100</f>
        <v>10.119047619047619</v>
      </c>
      <c r="F78" s="34">
        <v>9</v>
      </c>
      <c r="G78" s="36">
        <f>F78/L78*100</f>
        <v>5.3571428571428568</v>
      </c>
      <c r="H78" s="34">
        <v>114</v>
      </c>
      <c r="I78" s="38">
        <f>H78/L78*100</f>
        <v>67.857142857142861</v>
      </c>
      <c r="J78" s="34">
        <v>14</v>
      </c>
      <c r="K78" s="40">
        <f>J78/L78*100</f>
        <v>8.3333333333333321</v>
      </c>
      <c r="L78" s="99">
        <v>168</v>
      </c>
    </row>
    <row r="79" spans="1:12" x14ac:dyDescent="0.2">
      <c r="A79" s="47" t="s">
        <v>499</v>
      </c>
      <c r="B79" s="34">
        <v>3</v>
      </c>
      <c r="C79" s="40">
        <f t="shared" ref="C79:C81" si="29">B79/L79*100</f>
        <v>9.67741935483871</v>
      </c>
      <c r="D79" s="34">
        <v>8</v>
      </c>
      <c r="E79" s="40">
        <f t="shared" ref="E79:E81" si="30">D79/L79*100</f>
        <v>25.806451612903224</v>
      </c>
      <c r="F79" s="34">
        <v>0</v>
      </c>
      <c r="G79" s="36">
        <f t="shared" ref="G79:G81" si="31">F79/L79*100</f>
        <v>0</v>
      </c>
      <c r="H79" s="34">
        <v>7</v>
      </c>
      <c r="I79" s="40">
        <f t="shared" ref="I79:I81" si="32">H79/L79*100</f>
        <v>22.58064516129032</v>
      </c>
      <c r="J79" s="34">
        <v>13</v>
      </c>
      <c r="K79" s="38">
        <f t="shared" ref="K79:K81" si="33">J79/L79*100</f>
        <v>41.935483870967744</v>
      </c>
      <c r="L79" s="99">
        <v>31</v>
      </c>
    </row>
    <row r="80" spans="1:12" ht="17" thickBot="1" x14ac:dyDescent="0.25">
      <c r="A80" s="47" t="s">
        <v>239</v>
      </c>
      <c r="B80" s="34">
        <v>2</v>
      </c>
      <c r="C80" s="40">
        <f t="shared" si="29"/>
        <v>18.181818181818183</v>
      </c>
      <c r="D80" s="34">
        <v>1</v>
      </c>
      <c r="E80" s="40">
        <f t="shared" si="30"/>
        <v>9.0909090909090917</v>
      </c>
      <c r="F80" s="34">
        <v>3</v>
      </c>
      <c r="G80" s="40">
        <f t="shared" si="31"/>
        <v>27.27272727272727</v>
      </c>
      <c r="H80" s="102">
        <v>1</v>
      </c>
      <c r="I80" s="40">
        <f t="shared" si="32"/>
        <v>9.0909090909090917</v>
      </c>
      <c r="J80" s="34">
        <v>4</v>
      </c>
      <c r="K80" s="38">
        <f t="shared" si="33"/>
        <v>36.363636363636367</v>
      </c>
      <c r="L80" s="99">
        <v>11</v>
      </c>
    </row>
    <row r="81" spans="1:12" ht="17" thickBot="1" x14ac:dyDescent="0.25">
      <c r="A81" s="47" t="s">
        <v>539</v>
      </c>
      <c r="B81" s="77">
        <v>19</v>
      </c>
      <c r="C81" s="78">
        <f t="shared" si="29"/>
        <v>9.0476190476190474</v>
      </c>
      <c r="D81" s="77">
        <v>26</v>
      </c>
      <c r="E81" s="78">
        <f t="shared" si="30"/>
        <v>12.380952380952381</v>
      </c>
      <c r="F81" s="77">
        <v>12</v>
      </c>
      <c r="G81" s="104">
        <f t="shared" si="31"/>
        <v>5.7142857142857144</v>
      </c>
      <c r="H81" s="77">
        <v>122</v>
      </c>
      <c r="I81" s="103">
        <f t="shared" si="32"/>
        <v>58.095238095238102</v>
      </c>
      <c r="J81" s="77">
        <v>31</v>
      </c>
      <c r="K81" s="78">
        <f t="shared" si="33"/>
        <v>14.761904761904763</v>
      </c>
      <c r="L81" s="100">
        <v>210</v>
      </c>
    </row>
  </sheetData>
  <mergeCells count="34">
    <mergeCell ref="B41:C41"/>
    <mergeCell ref="D41:E41"/>
    <mergeCell ref="B40:E40"/>
    <mergeCell ref="F49:G49"/>
    <mergeCell ref="B49:C49"/>
    <mergeCell ref="D49:E49"/>
    <mergeCell ref="B48:Q48"/>
    <mergeCell ref="H49:I49"/>
    <mergeCell ref="J49:K49"/>
    <mergeCell ref="L49:M49"/>
    <mergeCell ref="N49:O49"/>
    <mergeCell ref="P49:Q49"/>
    <mergeCell ref="N25:O25"/>
    <mergeCell ref="P25:Q25"/>
    <mergeCell ref="B24:Q24"/>
    <mergeCell ref="B33:C33"/>
    <mergeCell ref="D33:E33"/>
    <mergeCell ref="F33:G33"/>
    <mergeCell ref="H33:I33"/>
    <mergeCell ref="B32:I32"/>
    <mergeCell ref="B10:G10"/>
    <mergeCell ref="H10:M10"/>
    <mergeCell ref="B17:E17"/>
    <mergeCell ref="B25:C25"/>
    <mergeCell ref="D25:E25"/>
    <mergeCell ref="F25:G25"/>
    <mergeCell ref="H25:I25"/>
    <mergeCell ref="J25:K25"/>
    <mergeCell ref="L25:M25"/>
    <mergeCell ref="B76:C76"/>
    <mergeCell ref="D76:E76"/>
    <mergeCell ref="F76:G76"/>
    <mergeCell ref="H76:I76"/>
    <mergeCell ref="J76:K7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4</vt:i4>
      </vt:variant>
    </vt:vector>
  </HeadingPairs>
  <TitlesOfParts>
    <vt:vector size="4" baseType="lpstr">
      <vt:lpstr>Hoja bruta</vt:lpstr>
      <vt:lpstr>Hoja para tablas</vt:lpstr>
      <vt:lpstr>Tablas</vt:lpstr>
      <vt:lpstr>Sobre los perfiles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Pablo Berdón Prieto</dc:creator>
  <cp:keywords/>
  <dc:description/>
  <cp:lastModifiedBy>Pablo Berdón Prieto</cp:lastModifiedBy>
  <cp:revision/>
  <dcterms:created xsi:type="dcterms:W3CDTF">2024-07-25T11:34:42Z</dcterms:created>
  <dcterms:modified xsi:type="dcterms:W3CDTF">2024-08-13T19:23:36Z</dcterms:modified>
  <cp:category/>
  <cp:contentStatus/>
</cp:coreProperties>
</file>